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_Ministerstvo/EDUNET_SK/rozpocet/"/>
    </mc:Choice>
  </mc:AlternateContent>
  <xr:revisionPtr revIDLastSave="0" documentId="13_ncr:1_{FD3E90F3-3B40-E245-B66F-08C636582DFB}" xr6:coauthVersionLast="47" xr6:coauthVersionMax="47" xr10:uidLastSave="{00000000-0000-0000-0000-000000000000}"/>
  <bookViews>
    <workbookView xWindow="1620" yWindow="3060" windowWidth="27180" windowHeight="14520" xr2:uid="{096B24CF-E1E7-B041-9C2F-E8746CBCA491}"/>
  </bookViews>
  <sheets>
    <sheet name="Hlavne aktivity projektu" sheetId="5" r:id="rId1"/>
    <sheet name="2020" sheetId="1" r:id="rId2"/>
    <sheet name="2021" sheetId="2" r:id="rId3"/>
    <sheet name="2022" sheetId="3" r:id="rId4"/>
    <sheet name="2023" sheetId="4" r:id="rId5"/>
    <sheet name="Podporne aktivity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" i="4" l="1"/>
  <c r="Z4" i="4"/>
  <c r="Z5" i="4"/>
  <c r="Z6" i="4"/>
  <c r="Z7" i="4"/>
  <c r="Z8" i="4"/>
  <c r="Z9" i="4"/>
  <c r="Z10" i="4"/>
  <c r="X3" i="4"/>
  <c r="X4" i="4"/>
  <c r="X5" i="4"/>
  <c r="X6" i="4"/>
  <c r="X7" i="4"/>
  <c r="X8" i="4"/>
  <c r="X9" i="4"/>
  <c r="X10" i="4"/>
  <c r="V3" i="4"/>
  <c r="V4" i="4"/>
  <c r="V5" i="4"/>
  <c r="V6" i="4"/>
  <c r="V7" i="4"/>
  <c r="V8" i="4"/>
  <c r="V9" i="4"/>
  <c r="V10" i="4"/>
  <c r="T3" i="4"/>
  <c r="T4" i="4"/>
  <c r="T5" i="4"/>
  <c r="T6" i="4"/>
  <c r="T7" i="4"/>
  <c r="T8" i="4"/>
  <c r="T9" i="4"/>
  <c r="T10" i="4"/>
  <c r="R3" i="4"/>
  <c r="R4" i="4"/>
  <c r="R5" i="4"/>
  <c r="R6" i="4"/>
  <c r="R7" i="4"/>
  <c r="R8" i="4"/>
  <c r="R9" i="4"/>
  <c r="R10" i="4"/>
  <c r="P3" i="4"/>
  <c r="P4" i="4"/>
  <c r="P5" i="4"/>
  <c r="P6" i="4"/>
  <c r="P7" i="4"/>
  <c r="P8" i="4"/>
  <c r="P9" i="4"/>
  <c r="P10" i="4"/>
  <c r="N3" i="4"/>
  <c r="N4" i="4"/>
  <c r="N5" i="4"/>
  <c r="N6" i="4"/>
  <c r="N7" i="4"/>
  <c r="N8" i="4"/>
  <c r="N9" i="4"/>
  <c r="N10" i="4"/>
  <c r="L3" i="4"/>
  <c r="L4" i="4"/>
  <c r="L5" i="4"/>
  <c r="L6" i="4"/>
  <c r="L7" i="4"/>
  <c r="L8" i="4"/>
  <c r="L9" i="4"/>
  <c r="L10" i="4"/>
  <c r="J3" i="4"/>
  <c r="J4" i="4"/>
  <c r="J5" i="4"/>
  <c r="J6" i="4"/>
  <c r="J7" i="4"/>
  <c r="J8" i="4"/>
  <c r="J9" i="4"/>
  <c r="J10" i="4"/>
  <c r="H3" i="4"/>
  <c r="H4" i="4"/>
  <c r="H5" i="4"/>
  <c r="H6" i="4"/>
  <c r="H7" i="4"/>
  <c r="H8" i="4"/>
  <c r="H9" i="4"/>
  <c r="F3" i="4"/>
  <c r="F4" i="4"/>
  <c r="F5" i="4"/>
  <c r="F6" i="4"/>
  <c r="F7" i="4"/>
  <c r="F8" i="4"/>
  <c r="F9" i="4"/>
  <c r="D3" i="4"/>
  <c r="D4" i="4"/>
  <c r="D5" i="4"/>
  <c r="D6" i="4"/>
  <c r="D7" i="4"/>
  <c r="D8" i="4"/>
  <c r="D9" i="4"/>
  <c r="Z3" i="3"/>
  <c r="Z4" i="3"/>
  <c r="Z5" i="3"/>
  <c r="Z6" i="3"/>
  <c r="Z7" i="3"/>
  <c r="Z8" i="3"/>
  <c r="Z9" i="3"/>
  <c r="X3" i="3"/>
  <c r="X4" i="3"/>
  <c r="X5" i="3"/>
  <c r="X6" i="3"/>
  <c r="X7" i="3"/>
  <c r="X8" i="3"/>
  <c r="X9" i="3"/>
  <c r="V3" i="3"/>
  <c r="V4" i="3"/>
  <c r="V5" i="3"/>
  <c r="V6" i="3"/>
  <c r="V7" i="3"/>
  <c r="V8" i="3"/>
  <c r="V9" i="3"/>
  <c r="T3" i="3"/>
  <c r="T4" i="3"/>
  <c r="T5" i="3"/>
  <c r="T6" i="3"/>
  <c r="T7" i="3"/>
  <c r="T8" i="3"/>
  <c r="T9" i="3"/>
  <c r="R3" i="3"/>
  <c r="R4" i="3"/>
  <c r="R5" i="3"/>
  <c r="R6" i="3"/>
  <c r="R7" i="3"/>
  <c r="R8" i="3"/>
  <c r="R9" i="3"/>
  <c r="P3" i="3"/>
  <c r="P4" i="3"/>
  <c r="P5" i="3"/>
  <c r="P6" i="3"/>
  <c r="P7" i="3"/>
  <c r="P8" i="3"/>
  <c r="P9" i="3"/>
  <c r="N3" i="3"/>
  <c r="N4" i="3"/>
  <c r="N5" i="3"/>
  <c r="N6" i="3"/>
  <c r="N7" i="3"/>
  <c r="N8" i="3"/>
  <c r="N9" i="3"/>
  <c r="L3" i="3"/>
  <c r="L4" i="3"/>
  <c r="L5" i="3"/>
  <c r="L6" i="3"/>
  <c r="L7" i="3"/>
  <c r="L8" i="3"/>
  <c r="L9" i="3"/>
  <c r="J3" i="3"/>
  <c r="J4" i="3"/>
  <c r="J5" i="3"/>
  <c r="J6" i="3"/>
  <c r="J7" i="3"/>
  <c r="J8" i="3"/>
  <c r="J9" i="3"/>
  <c r="H3" i="3"/>
  <c r="H4" i="3"/>
  <c r="H5" i="3"/>
  <c r="H6" i="3"/>
  <c r="H7" i="3"/>
  <c r="H8" i="3"/>
  <c r="H9" i="3"/>
  <c r="F3" i="3"/>
  <c r="F4" i="3"/>
  <c r="F5" i="3"/>
  <c r="F6" i="3"/>
  <c r="F7" i="3"/>
  <c r="F8" i="3"/>
  <c r="F9" i="3"/>
  <c r="D3" i="3"/>
  <c r="D4" i="3"/>
  <c r="D5" i="3"/>
  <c r="D6" i="3"/>
  <c r="D7" i="3"/>
  <c r="D8" i="3"/>
  <c r="D9" i="3"/>
  <c r="F11" i="6" l="1"/>
  <c r="E11" i="6"/>
  <c r="G10" i="6"/>
  <c r="G9" i="6"/>
  <c r="G8" i="6"/>
  <c r="G11" i="6" s="1"/>
  <c r="F6" i="6"/>
  <c r="E5" i="6"/>
  <c r="G5" i="6" s="1"/>
  <c r="E4" i="6"/>
  <c r="G4" i="6" s="1"/>
  <c r="E3" i="6"/>
  <c r="E6" i="6" s="1"/>
  <c r="G3" i="6" l="1"/>
  <c r="G6" i="6" s="1"/>
  <c r="G14" i="6" s="1"/>
  <c r="P10" i="3" l="1"/>
  <c r="N10" i="3"/>
  <c r="L10" i="3"/>
  <c r="J10" i="3"/>
  <c r="AA10" i="3"/>
  <c r="AA3" i="1"/>
  <c r="AA14" i="3"/>
  <c r="AA6" i="3"/>
  <c r="AA6" i="4"/>
  <c r="N14" i="3"/>
  <c r="H14" i="3" l="1"/>
  <c r="C3" i="5"/>
  <c r="D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E10" i="5"/>
  <c r="F10" i="5"/>
  <c r="C11" i="5"/>
  <c r="D11" i="5"/>
  <c r="E11" i="5"/>
  <c r="F11" i="5"/>
  <c r="I11" i="5"/>
  <c r="C12" i="5"/>
  <c r="D12" i="5"/>
  <c r="E12" i="5"/>
  <c r="F12" i="5"/>
  <c r="I12" i="5"/>
  <c r="E13" i="5"/>
  <c r="F13" i="5"/>
  <c r="I13" i="5"/>
  <c r="C14" i="5"/>
  <c r="D14" i="5"/>
  <c r="E14" i="5"/>
  <c r="F14" i="5"/>
  <c r="L10" i="2"/>
  <c r="N10" i="2"/>
  <c r="P10" i="2"/>
  <c r="D4" i="1"/>
  <c r="D5" i="1"/>
  <c r="D6" i="1"/>
  <c r="D7" i="1"/>
  <c r="D8" i="1"/>
  <c r="D9" i="1"/>
  <c r="D10" i="1"/>
  <c r="D11" i="1"/>
  <c r="D12" i="1"/>
  <c r="D13" i="1"/>
  <c r="D14" i="1"/>
  <c r="D3" i="1"/>
  <c r="D15" i="1"/>
  <c r="E15" i="1"/>
  <c r="F15" i="1"/>
  <c r="AA10" i="2" l="1"/>
  <c r="AA5" i="3"/>
  <c r="G5" i="5" s="1"/>
  <c r="AA10" i="4"/>
  <c r="AA5" i="4"/>
  <c r="I5" i="5" s="1"/>
  <c r="U16" i="4"/>
  <c r="S16" i="4"/>
  <c r="Q16" i="4"/>
  <c r="O16" i="4"/>
  <c r="M16" i="4"/>
  <c r="K16" i="4"/>
  <c r="I16" i="4"/>
  <c r="G16" i="4"/>
  <c r="E16" i="4"/>
  <c r="C16" i="4"/>
  <c r="AA15" i="4"/>
  <c r="I14" i="5" s="1"/>
  <c r="Z15" i="4"/>
  <c r="X15" i="4"/>
  <c r="V15" i="4"/>
  <c r="T15" i="4"/>
  <c r="R15" i="4"/>
  <c r="P15" i="4"/>
  <c r="N15" i="4"/>
  <c r="L15" i="4"/>
  <c r="J15" i="4"/>
  <c r="H15" i="4"/>
  <c r="F15" i="4"/>
  <c r="D15" i="4"/>
  <c r="AA14" i="4"/>
  <c r="Z14" i="4"/>
  <c r="X14" i="4"/>
  <c r="V14" i="4"/>
  <c r="T14" i="4"/>
  <c r="R14" i="4"/>
  <c r="P14" i="4"/>
  <c r="N14" i="4"/>
  <c r="L14" i="4"/>
  <c r="J14" i="4"/>
  <c r="H14" i="4"/>
  <c r="F14" i="4"/>
  <c r="D14" i="4"/>
  <c r="AA13" i="4"/>
  <c r="Z13" i="4"/>
  <c r="X13" i="4"/>
  <c r="V13" i="4"/>
  <c r="T13" i="4"/>
  <c r="R13" i="4"/>
  <c r="P13" i="4"/>
  <c r="N13" i="4"/>
  <c r="L13" i="4"/>
  <c r="J13" i="4"/>
  <c r="H13" i="4"/>
  <c r="F13" i="4"/>
  <c r="D13" i="4"/>
  <c r="AA12" i="4"/>
  <c r="Z12" i="4"/>
  <c r="X12" i="4"/>
  <c r="T12" i="4"/>
  <c r="R12" i="4"/>
  <c r="P12" i="4"/>
  <c r="N12" i="4"/>
  <c r="L12" i="4"/>
  <c r="J12" i="4"/>
  <c r="H12" i="4"/>
  <c r="F12" i="4"/>
  <c r="D12" i="4"/>
  <c r="AA11" i="4"/>
  <c r="I10" i="5" s="1"/>
  <c r="Z11" i="4"/>
  <c r="X11" i="4"/>
  <c r="AB11" i="4" s="1"/>
  <c r="J10" i="5" s="1"/>
  <c r="V11" i="4"/>
  <c r="T11" i="4"/>
  <c r="R11" i="4"/>
  <c r="P11" i="4"/>
  <c r="N11" i="4"/>
  <c r="L11" i="4"/>
  <c r="J11" i="4"/>
  <c r="H11" i="4"/>
  <c r="F11" i="4"/>
  <c r="D11" i="4"/>
  <c r="H10" i="4"/>
  <c r="F10" i="4"/>
  <c r="D10" i="4"/>
  <c r="AA9" i="4"/>
  <c r="I9" i="5" s="1"/>
  <c r="AA7" i="4"/>
  <c r="I7" i="5" s="1"/>
  <c r="I6" i="5"/>
  <c r="AA4" i="4"/>
  <c r="I4" i="5" s="1"/>
  <c r="AA3" i="4"/>
  <c r="I3" i="5" s="1"/>
  <c r="C16" i="3"/>
  <c r="H10" i="3"/>
  <c r="F10" i="3"/>
  <c r="D10" i="3"/>
  <c r="C16" i="2"/>
  <c r="U16" i="3"/>
  <c r="S16" i="3"/>
  <c r="Q16" i="3"/>
  <c r="O16" i="3"/>
  <c r="M16" i="3"/>
  <c r="K16" i="3"/>
  <c r="I16" i="3"/>
  <c r="G16" i="3"/>
  <c r="E16" i="3"/>
  <c r="AA15" i="3"/>
  <c r="G14" i="5" s="1"/>
  <c r="Z15" i="3"/>
  <c r="X15" i="3"/>
  <c r="V15" i="3"/>
  <c r="T15" i="3"/>
  <c r="R15" i="3"/>
  <c r="P15" i="3"/>
  <c r="N15" i="3"/>
  <c r="L15" i="3"/>
  <c r="J15" i="3"/>
  <c r="H15" i="3"/>
  <c r="F15" i="3"/>
  <c r="D15" i="3"/>
  <c r="G13" i="5"/>
  <c r="Z14" i="3"/>
  <c r="X14" i="3"/>
  <c r="V14" i="3"/>
  <c r="T14" i="3"/>
  <c r="R14" i="3"/>
  <c r="P14" i="3"/>
  <c r="L14" i="3"/>
  <c r="J14" i="3"/>
  <c r="F14" i="3"/>
  <c r="D14" i="3"/>
  <c r="Z13" i="3"/>
  <c r="X13" i="3"/>
  <c r="V13" i="3"/>
  <c r="T13" i="3"/>
  <c r="R13" i="3"/>
  <c r="P13" i="3"/>
  <c r="N13" i="3"/>
  <c r="L13" i="3"/>
  <c r="J13" i="3"/>
  <c r="H13" i="3"/>
  <c r="F13" i="3"/>
  <c r="D13" i="3"/>
  <c r="AA12" i="3"/>
  <c r="G11" i="5" s="1"/>
  <c r="K11" i="5" s="1"/>
  <c r="Z12" i="3"/>
  <c r="X12" i="3"/>
  <c r="T12" i="3"/>
  <c r="R12" i="3"/>
  <c r="P12" i="3"/>
  <c r="N12" i="3"/>
  <c r="L12" i="3"/>
  <c r="J12" i="3"/>
  <c r="H12" i="3"/>
  <c r="F12" i="3"/>
  <c r="D12" i="3"/>
  <c r="AA11" i="3"/>
  <c r="G10" i="5" s="1"/>
  <c r="Z11" i="3"/>
  <c r="X11" i="3"/>
  <c r="V11" i="3"/>
  <c r="T11" i="3"/>
  <c r="R11" i="3"/>
  <c r="P11" i="3"/>
  <c r="N11" i="3"/>
  <c r="L11" i="3"/>
  <c r="J11" i="3"/>
  <c r="H11" i="3"/>
  <c r="F11" i="3"/>
  <c r="D11" i="3"/>
  <c r="Z10" i="3"/>
  <c r="X10" i="3"/>
  <c r="V10" i="3"/>
  <c r="T10" i="3"/>
  <c r="R10" i="3"/>
  <c r="AA9" i="3"/>
  <c r="G9" i="5" s="1"/>
  <c r="AA7" i="3"/>
  <c r="G7" i="5" s="1"/>
  <c r="K10" i="5" l="1"/>
  <c r="N16" i="4"/>
  <c r="K14" i="5"/>
  <c r="V16" i="4"/>
  <c r="R16" i="4"/>
  <c r="L16" i="4"/>
  <c r="AB15" i="4"/>
  <c r="J14" i="5" s="1"/>
  <c r="AB7" i="4"/>
  <c r="J7" i="5" s="1"/>
  <c r="AB10" i="4"/>
  <c r="AB9" i="4"/>
  <c r="J9" i="5" s="1"/>
  <c r="AB13" i="4"/>
  <c r="J12" i="5" s="1"/>
  <c r="V16" i="3"/>
  <c r="T16" i="3"/>
  <c r="AB10" i="3"/>
  <c r="R16" i="3"/>
  <c r="P16" i="3"/>
  <c r="N16" i="3"/>
  <c r="L16" i="3"/>
  <c r="X16" i="4"/>
  <c r="T16" i="4"/>
  <c r="P16" i="4"/>
  <c r="AB14" i="4"/>
  <c r="J13" i="5" s="1"/>
  <c r="J16" i="4"/>
  <c r="H16" i="4"/>
  <c r="F16" i="4"/>
  <c r="D16" i="4"/>
  <c r="AB12" i="4"/>
  <c r="J11" i="5" s="1"/>
  <c r="AB8" i="4"/>
  <c r="J8" i="5" s="1"/>
  <c r="AA8" i="4"/>
  <c r="I8" i="5" s="1"/>
  <c r="I15" i="5" s="1"/>
  <c r="AB4" i="4"/>
  <c r="J4" i="5" s="1"/>
  <c r="AB5" i="4"/>
  <c r="J5" i="5" s="1"/>
  <c r="AB6" i="4"/>
  <c r="J6" i="5" s="1"/>
  <c r="W16" i="4"/>
  <c r="Y16" i="4"/>
  <c r="J16" i="3"/>
  <c r="D16" i="3"/>
  <c r="H16" i="3"/>
  <c r="F16" i="3"/>
  <c r="AB11" i="3"/>
  <c r="H10" i="5" s="1"/>
  <c r="L10" i="5" s="1"/>
  <c r="AB12" i="3"/>
  <c r="H11" i="5" s="1"/>
  <c r="AB15" i="3"/>
  <c r="H14" i="5" s="1"/>
  <c r="AB4" i="3"/>
  <c r="H4" i="5" s="1"/>
  <c r="AB5" i="3"/>
  <c r="H5" i="5" s="1"/>
  <c r="AB6" i="3"/>
  <c r="H6" i="5" s="1"/>
  <c r="AB14" i="3"/>
  <c r="H13" i="5" s="1"/>
  <c r="AB9" i="3"/>
  <c r="H9" i="5" s="1"/>
  <c r="AB7" i="3"/>
  <c r="H7" i="5" s="1"/>
  <c r="AB13" i="3"/>
  <c r="H12" i="5" s="1"/>
  <c r="L12" i="5" s="1"/>
  <c r="AB3" i="3"/>
  <c r="H3" i="5" s="1"/>
  <c r="Z16" i="3"/>
  <c r="AB8" i="3"/>
  <c r="H8" i="5" s="1"/>
  <c r="X16" i="3"/>
  <c r="AA8" i="3"/>
  <c r="G8" i="5" s="1"/>
  <c r="Y16" i="3"/>
  <c r="AA13" i="3"/>
  <c r="G12" i="5" s="1"/>
  <c r="K12" i="5" s="1"/>
  <c r="AA3" i="3"/>
  <c r="G3" i="5" s="1"/>
  <c r="AA4" i="3"/>
  <c r="G4" i="5" s="1"/>
  <c r="G6" i="5"/>
  <c r="W16" i="3"/>
  <c r="L11" i="5" l="1"/>
  <c r="L14" i="5"/>
  <c r="AA16" i="4"/>
  <c r="H15" i="5"/>
  <c r="G15" i="5"/>
  <c r="AB3" i="4"/>
  <c r="J3" i="5" s="1"/>
  <c r="J15" i="5" s="1"/>
  <c r="Z16" i="4"/>
  <c r="AB16" i="4" s="1"/>
  <c r="AB16" i="3"/>
  <c r="AA16" i="3"/>
  <c r="Z5" i="2" l="1"/>
  <c r="Z10" i="2"/>
  <c r="AB10" i="2" s="1"/>
  <c r="X10" i="2"/>
  <c r="X8" i="2"/>
  <c r="T10" i="2"/>
  <c r="V10" i="2"/>
  <c r="S16" i="2"/>
  <c r="R10" i="2"/>
  <c r="D15" i="2"/>
  <c r="D14" i="2"/>
  <c r="D13" i="2"/>
  <c r="D12" i="2"/>
  <c r="D11" i="2"/>
  <c r="D9" i="2"/>
  <c r="D8" i="2"/>
  <c r="D7" i="2"/>
  <c r="D6" i="2"/>
  <c r="D5" i="2"/>
  <c r="D4" i="2"/>
  <c r="D3" i="2"/>
  <c r="F15" i="2"/>
  <c r="F14" i="2"/>
  <c r="F13" i="2"/>
  <c r="F12" i="2"/>
  <c r="F11" i="2"/>
  <c r="F9" i="2"/>
  <c r="F8" i="2"/>
  <c r="F7" i="2"/>
  <c r="F6" i="2"/>
  <c r="F5" i="2"/>
  <c r="F4" i="2"/>
  <c r="F3" i="2"/>
  <c r="U16" i="2"/>
  <c r="Q16" i="2"/>
  <c r="O16" i="2"/>
  <c r="M16" i="2"/>
  <c r="K16" i="2"/>
  <c r="I16" i="2"/>
  <c r="G16" i="2"/>
  <c r="E16" i="2"/>
  <c r="AA15" i="2"/>
  <c r="Z15" i="2"/>
  <c r="X15" i="2"/>
  <c r="V15" i="2"/>
  <c r="T15" i="2"/>
  <c r="R15" i="2"/>
  <c r="P15" i="2"/>
  <c r="N15" i="2"/>
  <c r="L15" i="2"/>
  <c r="J15" i="2"/>
  <c r="H15" i="2"/>
  <c r="AA14" i="2"/>
  <c r="Z14" i="2"/>
  <c r="X14" i="2"/>
  <c r="V14" i="2"/>
  <c r="T14" i="2"/>
  <c r="R14" i="2"/>
  <c r="P14" i="2"/>
  <c r="N14" i="2"/>
  <c r="L14" i="2"/>
  <c r="J14" i="2"/>
  <c r="H14" i="2"/>
  <c r="AA13" i="2"/>
  <c r="Z13" i="2"/>
  <c r="X13" i="2"/>
  <c r="V13" i="2"/>
  <c r="T13" i="2"/>
  <c r="R13" i="2"/>
  <c r="P13" i="2"/>
  <c r="N13" i="2"/>
  <c r="L13" i="2"/>
  <c r="J13" i="2"/>
  <c r="H13" i="2"/>
  <c r="AA12" i="2"/>
  <c r="Z12" i="2"/>
  <c r="X12" i="2"/>
  <c r="T12" i="2"/>
  <c r="R12" i="2"/>
  <c r="P12" i="2"/>
  <c r="N12" i="2"/>
  <c r="L12" i="2"/>
  <c r="J12" i="2"/>
  <c r="H12" i="2"/>
  <c r="AA11" i="2"/>
  <c r="Z11" i="2"/>
  <c r="X11" i="2"/>
  <c r="V11" i="2"/>
  <c r="T11" i="2"/>
  <c r="R11" i="2"/>
  <c r="P11" i="2"/>
  <c r="N11" i="2"/>
  <c r="L11" i="2"/>
  <c r="J11" i="2"/>
  <c r="H11" i="2"/>
  <c r="AA9" i="2"/>
  <c r="E9" i="5" s="1"/>
  <c r="K9" i="5" s="1"/>
  <c r="Z9" i="2"/>
  <c r="X9" i="2"/>
  <c r="V9" i="2"/>
  <c r="T9" i="2"/>
  <c r="R9" i="2"/>
  <c r="P9" i="2"/>
  <c r="N9" i="2"/>
  <c r="L9" i="2"/>
  <c r="J9" i="2"/>
  <c r="H9" i="2"/>
  <c r="Z8" i="2"/>
  <c r="V8" i="2"/>
  <c r="T8" i="2"/>
  <c r="R8" i="2"/>
  <c r="P8" i="2"/>
  <c r="N8" i="2"/>
  <c r="L8" i="2"/>
  <c r="J8" i="2"/>
  <c r="H8" i="2"/>
  <c r="AA7" i="2"/>
  <c r="E7" i="5" s="1"/>
  <c r="K7" i="5" s="1"/>
  <c r="Z7" i="2"/>
  <c r="X7" i="2"/>
  <c r="V7" i="2"/>
  <c r="T7" i="2"/>
  <c r="R7" i="2"/>
  <c r="P7" i="2"/>
  <c r="N7" i="2"/>
  <c r="L7" i="2"/>
  <c r="J7" i="2"/>
  <c r="H7" i="2"/>
  <c r="AA6" i="2"/>
  <c r="E6" i="5" s="1"/>
  <c r="K6" i="5" s="1"/>
  <c r="Z6" i="2"/>
  <c r="X6" i="2"/>
  <c r="V6" i="2"/>
  <c r="T6" i="2"/>
  <c r="R6" i="2"/>
  <c r="P6" i="2"/>
  <c r="N6" i="2"/>
  <c r="L6" i="2"/>
  <c r="J6" i="2"/>
  <c r="H6" i="2"/>
  <c r="X5" i="2"/>
  <c r="V5" i="2"/>
  <c r="T5" i="2"/>
  <c r="R5" i="2"/>
  <c r="P5" i="2"/>
  <c r="N5" i="2"/>
  <c r="L5" i="2"/>
  <c r="J5" i="2"/>
  <c r="H5" i="2"/>
  <c r="X4" i="2"/>
  <c r="V4" i="2"/>
  <c r="T4" i="2"/>
  <c r="R4" i="2"/>
  <c r="P4" i="2"/>
  <c r="N4" i="2"/>
  <c r="L4" i="2"/>
  <c r="J4" i="2"/>
  <c r="H4" i="2"/>
  <c r="AA3" i="2"/>
  <c r="E3" i="5" s="1"/>
  <c r="Z3" i="2"/>
  <c r="X3" i="2"/>
  <c r="V3" i="2"/>
  <c r="T3" i="2"/>
  <c r="R3" i="2"/>
  <c r="P3" i="2"/>
  <c r="N3" i="2"/>
  <c r="L3" i="2"/>
  <c r="J3" i="2"/>
  <c r="H3" i="2"/>
  <c r="AA4" i="1"/>
  <c r="AA5" i="1"/>
  <c r="AA6" i="1"/>
  <c r="AA7" i="1"/>
  <c r="AA8" i="1"/>
  <c r="AA9" i="1"/>
  <c r="AA10" i="1"/>
  <c r="AA11" i="1"/>
  <c r="AA12" i="1"/>
  <c r="AA13" i="1"/>
  <c r="C13" i="5" s="1"/>
  <c r="AA14" i="1"/>
  <c r="Y15" i="1"/>
  <c r="Z14" i="1"/>
  <c r="AB14" i="1" s="1"/>
  <c r="Z13" i="1"/>
  <c r="Z12" i="1"/>
  <c r="AB12" i="1" s="1"/>
  <c r="Z11" i="1"/>
  <c r="AB11" i="1" s="1"/>
  <c r="Z10" i="1"/>
  <c r="AB10" i="1" s="1"/>
  <c r="Z9" i="1"/>
  <c r="Z8" i="1"/>
  <c r="Z7" i="1"/>
  <c r="AB7" i="1" s="1"/>
  <c r="Z6" i="1"/>
  <c r="AB6" i="1" s="1"/>
  <c r="Z5" i="1"/>
  <c r="AB5" i="1" s="1"/>
  <c r="Z4" i="1"/>
  <c r="AB4" i="1" s="1"/>
  <c r="Z3" i="1"/>
  <c r="AB3" i="1" s="1"/>
  <c r="W15" i="1"/>
  <c r="X14" i="1"/>
  <c r="X13" i="1"/>
  <c r="X12" i="1"/>
  <c r="X11" i="1"/>
  <c r="X10" i="1"/>
  <c r="X9" i="1"/>
  <c r="X8" i="1"/>
  <c r="X7" i="1"/>
  <c r="X6" i="1"/>
  <c r="X5" i="1"/>
  <c r="X4" i="1"/>
  <c r="X3" i="1"/>
  <c r="U15" i="1"/>
  <c r="V14" i="1"/>
  <c r="V13" i="1"/>
  <c r="V12" i="1"/>
  <c r="V11" i="1"/>
  <c r="V10" i="1"/>
  <c r="V9" i="1"/>
  <c r="V8" i="1"/>
  <c r="V7" i="1"/>
  <c r="V6" i="1"/>
  <c r="V5" i="1"/>
  <c r="V4" i="1"/>
  <c r="V3" i="1"/>
  <c r="S15" i="1"/>
  <c r="T14" i="1"/>
  <c r="T13" i="1"/>
  <c r="T12" i="1"/>
  <c r="T11" i="1"/>
  <c r="T10" i="1"/>
  <c r="T9" i="1"/>
  <c r="T8" i="1"/>
  <c r="T7" i="1"/>
  <c r="T6" i="1"/>
  <c r="T5" i="1"/>
  <c r="T4" i="1"/>
  <c r="T3" i="1"/>
  <c r="Q15" i="1"/>
  <c r="R14" i="1"/>
  <c r="R13" i="1"/>
  <c r="R12" i="1"/>
  <c r="R11" i="1"/>
  <c r="R10" i="1"/>
  <c r="R9" i="1"/>
  <c r="R8" i="1"/>
  <c r="R7" i="1"/>
  <c r="R6" i="1"/>
  <c r="R5" i="1"/>
  <c r="R4" i="1"/>
  <c r="R3" i="1"/>
  <c r="O15" i="1"/>
  <c r="P14" i="1"/>
  <c r="P13" i="1"/>
  <c r="P12" i="1"/>
  <c r="P11" i="1"/>
  <c r="P10" i="1"/>
  <c r="P9" i="1"/>
  <c r="P8" i="1"/>
  <c r="P7" i="1"/>
  <c r="P6" i="1"/>
  <c r="P5" i="1"/>
  <c r="P4" i="1"/>
  <c r="P3" i="1"/>
  <c r="M15" i="1"/>
  <c r="N14" i="1"/>
  <c r="N13" i="1"/>
  <c r="N12" i="1"/>
  <c r="N11" i="1"/>
  <c r="N10" i="1"/>
  <c r="N9" i="1"/>
  <c r="N8" i="1"/>
  <c r="N7" i="1"/>
  <c r="N6" i="1"/>
  <c r="N5" i="1"/>
  <c r="N4" i="1"/>
  <c r="N3" i="1"/>
  <c r="K15" i="1"/>
  <c r="L14" i="1"/>
  <c r="L13" i="1"/>
  <c r="L12" i="1"/>
  <c r="L11" i="1"/>
  <c r="L10" i="1"/>
  <c r="L9" i="1"/>
  <c r="L8" i="1"/>
  <c r="L7" i="1"/>
  <c r="L6" i="1"/>
  <c r="L5" i="1"/>
  <c r="L4" i="1"/>
  <c r="L3" i="1"/>
  <c r="I15" i="1"/>
  <c r="J14" i="1"/>
  <c r="J13" i="1"/>
  <c r="J12" i="1"/>
  <c r="J11" i="1"/>
  <c r="J10" i="1"/>
  <c r="J9" i="1"/>
  <c r="J8" i="1"/>
  <c r="J7" i="1"/>
  <c r="J6" i="1"/>
  <c r="J5" i="1"/>
  <c r="J4" i="1"/>
  <c r="J3" i="1"/>
  <c r="H4" i="1"/>
  <c r="H5" i="1"/>
  <c r="H6" i="1"/>
  <c r="H7" i="1"/>
  <c r="H8" i="1"/>
  <c r="H9" i="1"/>
  <c r="H10" i="1"/>
  <c r="H11" i="1"/>
  <c r="H12" i="1"/>
  <c r="H13" i="1"/>
  <c r="H14" i="1"/>
  <c r="H3" i="1"/>
  <c r="G15" i="1"/>
  <c r="F14" i="1"/>
  <c r="F13" i="1"/>
  <c r="F12" i="1"/>
  <c r="F11" i="1"/>
  <c r="F10" i="1"/>
  <c r="F9" i="1"/>
  <c r="F8" i="1"/>
  <c r="F7" i="1"/>
  <c r="F6" i="1"/>
  <c r="F5" i="1"/>
  <c r="F4" i="1"/>
  <c r="F3" i="1"/>
  <c r="K3" i="5" l="1"/>
  <c r="AB13" i="1"/>
  <c r="D13" i="5" s="1"/>
  <c r="C15" i="5"/>
  <c r="K13" i="5"/>
  <c r="AA5" i="2"/>
  <c r="E5" i="5" s="1"/>
  <c r="K5" i="5" s="1"/>
  <c r="Y16" i="2"/>
  <c r="Z4" i="2"/>
  <c r="Z16" i="2" s="1"/>
  <c r="AA4" i="2"/>
  <c r="E4" i="5" s="1"/>
  <c r="K4" i="5" s="1"/>
  <c r="W16" i="2"/>
  <c r="AA8" i="2"/>
  <c r="E8" i="5" s="1"/>
  <c r="K8" i="5" s="1"/>
  <c r="X16" i="2"/>
  <c r="T16" i="2"/>
  <c r="AB11" i="2"/>
  <c r="R16" i="2"/>
  <c r="P16" i="2"/>
  <c r="N16" i="2"/>
  <c r="L16" i="2"/>
  <c r="AB14" i="2"/>
  <c r="AB9" i="2"/>
  <c r="F9" i="5" s="1"/>
  <c r="L9" i="5" s="1"/>
  <c r="AB5" i="2"/>
  <c r="F5" i="5" s="1"/>
  <c r="L5" i="5" s="1"/>
  <c r="J16" i="2"/>
  <c r="AB6" i="2"/>
  <c r="F6" i="5" s="1"/>
  <c r="L6" i="5" s="1"/>
  <c r="H16" i="2"/>
  <c r="AB15" i="2"/>
  <c r="F16" i="2"/>
  <c r="D16" i="2"/>
  <c r="AB12" i="2"/>
  <c r="AB7" i="2"/>
  <c r="F7" i="5" s="1"/>
  <c r="L7" i="5" s="1"/>
  <c r="AB3" i="2"/>
  <c r="F3" i="5" s="1"/>
  <c r="AB8" i="2"/>
  <c r="F8" i="5" s="1"/>
  <c r="L8" i="5" s="1"/>
  <c r="AB13" i="2"/>
  <c r="V16" i="2"/>
  <c r="AB9" i="1"/>
  <c r="AB8" i="1"/>
  <c r="H15" i="1"/>
  <c r="AA15" i="1"/>
  <c r="Z15" i="1"/>
  <c r="X15" i="1"/>
  <c r="V15" i="1"/>
  <c r="T15" i="1"/>
  <c r="R15" i="1"/>
  <c r="P15" i="1"/>
  <c r="N15" i="1"/>
  <c r="L15" i="1"/>
  <c r="J15" i="1"/>
  <c r="AB4" i="2" l="1"/>
  <c r="F4" i="5" s="1"/>
  <c r="L4" i="5" s="1"/>
  <c r="E15" i="5"/>
  <c r="K15" i="5"/>
  <c r="L3" i="5"/>
  <c r="D15" i="5"/>
  <c r="L13" i="5"/>
  <c r="AA16" i="2"/>
  <c r="AB16" i="2"/>
  <c r="AB15" i="1"/>
  <c r="F15" i="5" l="1"/>
  <c r="L15" i="5"/>
</calcChain>
</file>

<file path=xl/sharedStrings.xml><?xml version="1.0" encoding="utf-8"?>
<sst xmlns="http://schemas.openxmlformats.org/spreadsheetml/2006/main" count="282" uniqueCount="45">
  <si>
    <t>Typ služby</t>
  </si>
  <si>
    <t xml:space="preserve">Spolu bez
DPH v € </t>
  </si>
  <si>
    <t>Spolu s DPH  
v €</t>
  </si>
  <si>
    <t xml:space="preserve">číslo 1 </t>
  </si>
  <si>
    <t xml:space="preserve">TYP A </t>
  </si>
  <si>
    <t xml:space="preserve">TYP B </t>
  </si>
  <si>
    <t xml:space="preserve">TYP C </t>
  </si>
  <si>
    <t xml:space="preserve">TYP D </t>
  </si>
  <si>
    <t xml:space="preserve">TYP E </t>
  </si>
  <si>
    <t xml:space="preserve">TYP F </t>
  </si>
  <si>
    <t xml:space="preserve">TYP X </t>
  </si>
  <si>
    <t xml:space="preserve">Dátové centrum </t>
  </si>
  <si>
    <t xml:space="preserve">číslo 2 </t>
  </si>
  <si>
    <t xml:space="preserve">Zriaďovací poplatok dátových služieb A a B </t>
  </si>
  <si>
    <t xml:space="preserve">číslo 3 </t>
  </si>
  <si>
    <t xml:space="preserve">Centrála EDUNET_SK </t>
  </si>
  <si>
    <t xml:space="preserve">číslo 4 </t>
  </si>
  <si>
    <t xml:space="preserve">Implementácia IKT zariadení </t>
  </si>
  <si>
    <t xml:space="preserve">číslo 5 </t>
  </si>
  <si>
    <t xml:space="preserve">Asistenčné služby zariadení </t>
  </si>
  <si>
    <t xml:space="preserve">SPOLU </t>
  </si>
  <si>
    <t/>
  </si>
  <si>
    <t xml:space="preserve">SPOLU
DPH v € </t>
  </si>
  <si>
    <t>TYP X DUD</t>
  </si>
  <si>
    <t>2021</t>
  </si>
  <si>
    <t>2022</t>
  </si>
  <si>
    <t>2023</t>
  </si>
  <si>
    <t>SPOLU</t>
  </si>
  <si>
    <t>Podporné aktivity</t>
  </si>
  <si>
    <t>dlzka</t>
  </si>
  <si>
    <t>percento</t>
  </si>
  <si>
    <t>hodinova s odvodom</t>
  </si>
  <si>
    <t>CELKOM (EUR s DPH)</t>
  </si>
  <si>
    <t>Mzdové výdavky (521)</t>
  </si>
  <si>
    <t>Riadenie projektu</t>
  </si>
  <si>
    <t>Publicita</t>
  </si>
  <si>
    <t>Asistent - 35%, 24 mes.</t>
  </si>
  <si>
    <t>Finančný manažér - 60%, 24 mes.</t>
  </si>
  <si>
    <t>Projektový manažér - 100%, 24 mes.</t>
  </si>
  <si>
    <t>Mzdové výdavky spolu (521)</t>
  </si>
  <si>
    <t>Ostatné služby (518)</t>
  </si>
  <si>
    <t>Reklamné tabule, trvalo vysvetľujúca tabula</t>
  </si>
  <si>
    <t>Konzultačné služby</t>
  </si>
  <si>
    <t>Ostatné služby spolu (518)</t>
  </si>
  <si>
    <t>Aktivita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</si>
</sst>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7" formatCode="_-[$€-2]\ * #,##0.00_-;\-[$€-2]\ * #,##0.00_-;_-[$€-2]\ * &quot;-&quot;??_-;_-@_-"/>
    <numFmt numFmtId="168" formatCode="#,##0.00\ [$€-1];[Red]\-#,##0.00\ [$€-1]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2"/>
    </font>
    <font>
      <sz val="10"/>
      <name val="Times New Roman"/>
      <family val="2"/>
    </font>
    <font>
      <sz val="11"/>
      <color theme="1"/>
      <name val="Helvetica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/>
    <xf numFmtId="2" fontId="4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3" fillId="0" borderId="1" xfId="0" applyNumberFormat="1" applyFont="1" applyBorder="1" applyAlignment="1">
      <alignment horizontal="right"/>
    </xf>
    <xf numFmtId="0" fontId="2" fillId="0" borderId="0" xfId="0" applyFont="1"/>
    <xf numFmtId="2" fontId="7" fillId="0" borderId="1" xfId="0" applyNumberFormat="1" applyFont="1" applyBorder="1" applyAlignment="1">
      <alignment horizontal="right"/>
    </xf>
    <xf numFmtId="17" fontId="2" fillId="0" borderId="2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right"/>
    </xf>
    <xf numFmtId="167" fontId="2" fillId="0" borderId="2" xfId="0" applyNumberFormat="1" applyFont="1" applyBorder="1" applyAlignment="1">
      <alignment horizontal="center" wrapText="1"/>
    </xf>
    <xf numFmtId="167" fontId="2" fillId="0" borderId="2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 wrapText="1"/>
    </xf>
    <xf numFmtId="167" fontId="2" fillId="0" borderId="0" xfId="0" applyNumberFormat="1" applyFont="1"/>
    <xf numFmtId="43" fontId="3" fillId="0" borderId="1" xfId="0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right"/>
    </xf>
    <xf numFmtId="43" fontId="6" fillId="0" borderId="1" xfId="1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0" fillId="0" borderId="0" xfId="0" applyFill="1"/>
    <xf numFmtId="168" fontId="8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8" fontId="7" fillId="0" borderId="0" xfId="0" applyNumberFormat="1" applyFont="1" applyBorder="1" applyAlignment="1">
      <alignment horizontal="right" vertical="center"/>
    </xf>
    <xf numFmtId="168" fontId="2" fillId="0" borderId="0" xfId="0" applyNumberFormat="1" applyFont="1" applyBorder="1"/>
    <xf numFmtId="168" fontId="9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right"/>
    </xf>
    <xf numFmtId="0" fontId="10" fillId="2" borderId="1" xfId="0" applyFont="1" applyFill="1" applyBorder="1" applyAlignment="1">
      <alignment wrapText="1"/>
    </xf>
    <xf numFmtId="4" fontId="11" fillId="2" borderId="1" xfId="0" applyNumberFormat="1" applyFont="1" applyFill="1" applyBorder="1"/>
    <xf numFmtId="4" fontId="10" fillId="2" borderId="1" xfId="0" applyNumberFormat="1" applyFont="1" applyFill="1" applyBorder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9" fontId="11" fillId="0" borderId="1" xfId="2" applyFont="1" applyBorder="1" applyAlignment="1">
      <alignment wrapText="1"/>
    </xf>
    <xf numFmtId="44" fontId="11" fillId="0" borderId="1" xfId="1" applyFont="1" applyBorder="1" applyAlignment="1">
      <alignment wrapText="1"/>
    </xf>
    <xf numFmtId="4" fontId="11" fillId="0" borderId="1" xfId="0" applyNumberFormat="1" applyFont="1" applyBorder="1"/>
    <xf numFmtId="0" fontId="10" fillId="0" borderId="0" xfId="0" applyFont="1" applyAlignment="1">
      <alignment wrapText="1"/>
    </xf>
    <xf numFmtId="4" fontId="10" fillId="0" borderId="0" xfId="0" applyNumberFormat="1" applyFont="1"/>
    <xf numFmtId="4" fontId="10" fillId="2" borderId="0" xfId="0" applyNumberFormat="1" applyFont="1" applyFill="1"/>
    <xf numFmtId="0" fontId="6" fillId="0" borderId="1" xfId="0" applyFont="1" applyBorder="1"/>
    <xf numFmtId="168" fontId="0" fillId="0" borderId="0" xfId="0" applyNumberFormat="1" applyBorder="1"/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FAB5-90F3-5947-A6AA-05C4923866CA}">
  <dimension ref="A1:T15"/>
  <sheetViews>
    <sheetView tabSelected="1" topLeftCell="C1" zoomScale="89" workbookViewId="0">
      <selection activeCell="N27" sqref="N27"/>
    </sheetView>
  </sheetViews>
  <sheetFormatPr baseColWidth="10" defaultRowHeight="16" x14ac:dyDescent="0.2"/>
  <cols>
    <col min="2" max="2" width="28.1640625" customWidth="1"/>
    <col min="3" max="3" width="13.83203125" customWidth="1"/>
    <col min="4" max="4" width="13.5" customWidth="1"/>
    <col min="5" max="10" width="12.83203125" bestFit="1" customWidth="1"/>
    <col min="11" max="11" width="13.5" customWidth="1"/>
    <col min="12" max="12" width="16.6640625" customWidth="1"/>
    <col min="13" max="13" width="13.5" style="32" customWidth="1"/>
    <col min="14" max="14" width="15.83203125" style="32" customWidth="1"/>
    <col min="15" max="15" width="17.33203125" style="32" customWidth="1"/>
    <col min="16" max="16" width="22.33203125" style="32" bestFit="1" customWidth="1"/>
    <col min="17" max="17" width="21" style="32" customWidth="1"/>
    <col min="18" max="18" width="15.33203125" style="32" customWidth="1"/>
    <col min="19" max="19" width="14.83203125" style="32" customWidth="1"/>
    <col min="20" max="20" width="19.5" style="32" customWidth="1"/>
  </cols>
  <sheetData>
    <row r="1" spans="1:20" x14ac:dyDescent="0.2">
      <c r="A1" s="12"/>
      <c r="B1" s="12"/>
      <c r="C1" s="24">
        <v>2020</v>
      </c>
      <c r="D1" s="24"/>
      <c r="E1" s="24" t="s">
        <v>24</v>
      </c>
      <c r="F1" s="24"/>
      <c r="G1" s="24" t="s">
        <v>25</v>
      </c>
      <c r="H1" s="24"/>
      <c r="I1" s="24" t="s">
        <v>26</v>
      </c>
      <c r="J1" s="24"/>
      <c r="K1" s="24" t="s">
        <v>27</v>
      </c>
      <c r="L1" s="24"/>
      <c r="N1" s="33"/>
      <c r="O1" s="34"/>
      <c r="P1" s="35"/>
      <c r="Q1" s="33"/>
      <c r="R1" s="33"/>
      <c r="S1" s="33"/>
    </row>
    <row r="2" spans="1:20" ht="29" x14ac:dyDescent="0.2">
      <c r="A2" s="56" t="s">
        <v>44</v>
      </c>
      <c r="B2" s="1" t="s">
        <v>0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  <c r="K2" s="2" t="s">
        <v>1</v>
      </c>
      <c r="L2" s="2" t="s">
        <v>2</v>
      </c>
      <c r="N2" s="36"/>
      <c r="O2" s="36"/>
      <c r="P2" s="37"/>
      <c r="Q2" s="37"/>
      <c r="R2" s="37"/>
      <c r="S2" s="37"/>
      <c r="T2" s="34"/>
    </row>
    <row r="3" spans="1:20" x14ac:dyDescent="0.2">
      <c r="A3" s="3" t="s">
        <v>3</v>
      </c>
      <c r="B3" s="4" t="s">
        <v>4</v>
      </c>
      <c r="C3" s="25">
        <f>'2020'!AA3</f>
        <v>368523.16</v>
      </c>
      <c r="D3" s="25">
        <f>'2020'!AB3</f>
        <v>442227.79000000004</v>
      </c>
      <c r="E3" s="25">
        <f>'2021'!AA3</f>
        <v>459856.13999999996</v>
      </c>
      <c r="F3" s="25">
        <f>'2021'!AB3</f>
        <v>551827.34999999986</v>
      </c>
      <c r="G3" s="25">
        <f>'2022'!AA3</f>
        <v>603018.72</v>
      </c>
      <c r="H3" s="25">
        <f>'2022'!AB3</f>
        <v>723622.44000000006</v>
      </c>
      <c r="I3" s="25">
        <f>'2023'!AA3</f>
        <v>603018.72</v>
      </c>
      <c r="J3" s="25">
        <f>'2023'!AB3</f>
        <v>723622.44000000006</v>
      </c>
      <c r="K3" s="22">
        <f>C3+E3+G3+I3</f>
        <v>2034416.74</v>
      </c>
      <c r="L3" s="22">
        <f>D3+F3+H3+J3</f>
        <v>2441300.02</v>
      </c>
      <c r="M3" s="34"/>
      <c r="N3" s="41"/>
      <c r="O3" s="41"/>
      <c r="P3" s="37"/>
      <c r="Q3" s="57"/>
      <c r="R3" s="37"/>
      <c r="S3" s="37"/>
      <c r="T3" s="31"/>
    </row>
    <row r="4" spans="1:20" x14ac:dyDescent="0.2">
      <c r="A4" s="3" t="s">
        <v>3</v>
      </c>
      <c r="B4" s="4" t="s">
        <v>5</v>
      </c>
      <c r="C4" s="25">
        <f>'2020'!AA4</f>
        <v>672155.13</v>
      </c>
      <c r="D4" s="25">
        <f>'2020'!AB4</f>
        <v>806586.15999999992</v>
      </c>
      <c r="E4" s="25">
        <f>'2021'!AA4</f>
        <v>853275.68</v>
      </c>
      <c r="F4" s="25">
        <f>'2021'!AB4</f>
        <v>1023930.8</v>
      </c>
      <c r="G4" s="25">
        <f>'2022'!AA4</f>
        <v>1127757.075</v>
      </c>
      <c r="H4" s="25">
        <f>'2022'!AB4</f>
        <v>1353308.5199999998</v>
      </c>
      <c r="I4" s="25">
        <f>'2023'!AA4</f>
        <v>1127757.075</v>
      </c>
      <c r="J4" s="25">
        <f>'2023'!AB4</f>
        <v>1353308.5199999998</v>
      </c>
      <c r="K4" s="22">
        <f t="shared" ref="K4:K14" si="0">C4+E4+G4+I4</f>
        <v>3780944.96</v>
      </c>
      <c r="L4" s="22">
        <f t="shared" ref="L4:L14" si="1">D4+F4+H4+J4</f>
        <v>4537133.9999999991</v>
      </c>
      <c r="M4" s="31"/>
      <c r="N4" s="41"/>
      <c r="O4" s="41"/>
      <c r="P4" s="37"/>
      <c r="Q4" s="57"/>
      <c r="R4" s="37"/>
      <c r="S4" s="37"/>
      <c r="T4" s="31"/>
    </row>
    <row r="5" spans="1:20" x14ac:dyDescent="0.2">
      <c r="A5" s="3" t="s">
        <v>3</v>
      </c>
      <c r="B5" s="4" t="s">
        <v>6</v>
      </c>
      <c r="C5" s="25">
        <f>'2020'!AA5</f>
        <v>462707.95</v>
      </c>
      <c r="D5" s="25">
        <f>'2020'!AB5</f>
        <v>555249.52399999998</v>
      </c>
      <c r="E5" s="25">
        <f>'2021'!AA5</f>
        <v>1048860.78</v>
      </c>
      <c r="F5" s="25">
        <f>'2021'!AB5</f>
        <v>1258632.95</v>
      </c>
      <c r="G5" s="25">
        <f>'2022'!AA5</f>
        <v>1380835.3200000003</v>
      </c>
      <c r="H5" s="25">
        <f>'2022'!AB5</f>
        <v>1657002.36</v>
      </c>
      <c r="I5" s="25">
        <f>'2023'!AA5</f>
        <v>1380835.3200000003</v>
      </c>
      <c r="J5" s="25">
        <f>'2023'!AB5</f>
        <v>1657002.36</v>
      </c>
      <c r="K5" s="22">
        <f t="shared" si="0"/>
        <v>4273239.370000001</v>
      </c>
      <c r="L5" s="22">
        <f t="shared" si="1"/>
        <v>5127887.1940000001</v>
      </c>
      <c r="M5" s="31"/>
      <c r="N5" s="41"/>
      <c r="O5" s="41"/>
      <c r="P5" s="37"/>
      <c r="Q5" s="57"/>
      <c r="R5" s="37"/>
      <c r="S5" s="37"/>
      <c r="T5" s="31"/>
    </row>
    <row r="6" spans="1:20" x14ac:dyDescent="0.2">
      <c r="A6" s="3" t="s">
        <v>3</v>
      </c>
      <c r="B6" s="4" t="s">
        <v>7</v>
      </c>
      <c r="C6" s="25">
        <f>'2020'!AA6</f>
        <v>1136581.9799999997</v>
      </c>
      <c r="D6" s="25">
        <f>'2020'!AB6</f>
        <v>1363898.37</v>
      </c>
      <c r="E6" s="25">
        <f>'2021'!AA6</f>
        <v>2284169.1800000002</v>
      </c>
      <c r="F6" s="25">
        <f>'2021'!AB6</f>
        <v>2741003.01</v>
      </c>
      <c r="G6" s="25">
        <f>'2022'!AA6</f>
        <v>3035403.84</v>
      </c>
      <c r="H6" s="25">
        <f>'2022'!AB6</f>
        <v>3642484.5599999991</v>
      </c>
      <c r="I6" s="25">
        <f>'2023'!AA6</f>
        <v>3035403.84</v>
      </c>
      <c r="J6" s="25">
        <f>'2023'!AB6</f>
        <v>3642484.5599999991</v>
      </c>
      <c r="K6" s="22">
        <f t="shared" si="0"/>
        <v>9491558.8399999999</v>
      </c>
      <c r="L6" s="22">
        <f t="shared" si="1"/>
        <v>11389870.499999998</v>
      </c>
      <c r="M6" s="31"/>
      <c r="N6" s="41"/>
      <c r="O6" s="41"/>
      <c r="P6" s="37"/>
      <c r="Q6" s="57"/>
      <c r="R6" s="37"/>
      <c r="S6" s="37"/>
      <c r="T6" s="31"/>
    </row>
    <row r="7" spans="1:20" x14ac:dyDescent="0.2">
      <c r="A7" s="3" t="s">
        <v>3</v>
      </c>
      <c r="B7" s="4" t="s">
        <v>8</v>
      </c>
      <c r="C7" s="25">
        <f>'2020'!AA7</f>
        <v>416052.52999999997</v>
      </c>
      <c r="D7" s="25">
        <f>'2020'!AB7</f>
        <v>499263.02800000005</v>
      </c>
      <c r="E7" s="25">
        <f>'2021'!AA7</f>
        <v>841853.51</v>
      </c>
      <c r="F7" s="25">
        <f>'2021'!AB7</f>
        <v>1010224.22</v>
      </c>
      <c r="G7" s="25">
        <f>'2022'!AA7</f>
        <v>1100342.8800000001</v>
      </c>
      <c r="H7" s="25">
        <f>'2022'!AB7</f>
        <v>1320411.4800000002</v>
      </c>
      <c r="I7" s="25">
        <f>'2023'!AA7</f>
        <v>1100342.8800000001</v>
      </c>
      <c r="J7" s="25">
        <f>'2023'!AB7</f>
        <v>1320411.4800000002</v>
      </c>
      <c r="K7" s="22">
        <f t="shared" si="0"/>
        <v>3458591.8</v>
      </c>
      <c r="L7" s="22">
        <f t="shared" si="1"/>
        <v>4150310.2080000006</v>
      </c>
      <c r="M7" s="31"/>
      <c r="N7" s="41"/>
      <c r="O7" s="41"/>
      <c r="P7" s="37"/>
      <c r="Q7" s="57"/>
      <c r="R7" s="37"/>
      <c r="S7" s="37"/>
      <c r="T7" s="31"/>
    </row>
    <row r="8" spans="1:20" x14ac:dyDescent="0.2">
      <c r="A8" s="3" t="s">
        <v>3</v>
      </c>
      <c r="B8" s="4" t="s">
        <v>9</v>
      </c>
      <c r="C8" s="25">
        <f>'2020'!AA8</f>
        <v>10542.01</v>
      </c>
      <c r="D8" s="25">
        <f>'2020'!AB8</f>
        <v>12650.42</v>
      </c>
      <c r="E8" s="25">
        <f>'2021'!AA8</f>
        <v>26982.959999999999</v>
      </c>
      <c r="F8" s="25">
        <f>'2021'!AB8</f>
        <v>32379.52</v>
      </c>
      <c r="G8" s="25">
        <f>'2022'!AA8</f>
        <v>45741.840000000004</v>
      </c>
      <c r="H8" s="25">
        <f>'2022'!AB8</f>
        <v>54890.16</v>
      </c>
      <c r="I8" s="25">
        <f>'2023'!AA8</f>
        <v>45741.840000000004</v>
      </c>
      <c r="J8" s="25">
        <f>'2023'!AB8</f>
        <v>54890.16</v>
      </c>
      <c r="K8" s="22">
        <f t="shared" si="0"/>
        <v>129008.65</v>
      </c>
      <c r="L8" s="22">
        <f t="shared" si="1"/>
        <v>154810.26</v>
      </c>
      <c r="M8" s="31"/>
      <c r="N8" s="41"/>
      <c r="O8" s="41"/>
      <c r="P8" s="37"/>
      <c r="Q8" s="57"/>
      <c r="R8" s="37"/>
      <c r="S8" s="37"/>
      <c r="T8" s="31"/>
    </row>
    <row r="9" spans="1:20" x14ac:dyDescent="0.2">
      <c r="A9" s="3" t="s">
        <v>3</v>
      </c>
      <c r="B9" s="4" t="s">
        <v>10</v>
      </c>
      <c r="C9" s="25">
        <f>'2020'!AA9</f>
        <v>6514.880000000001</v>
      </c>
      <c r="D9" s="25">
        <f>'2020'!AB9</f>
        <v>7817.8600000000006</v>
      </c>
      <c r="E9" s="25">
        <f>'2021'!AA9</f>
        <v>94532.140000000014</v>
      </c>
      <c r="F9" s="25">
        <f>'2021'!AB9</f>
        <v>113438.58000000002</v>
      </c>
      <c r="G9" s="25">
        <f>'2022'!AA9</f>
        <v>153989.51999999996</v>
      </c>
      <c r="H9" s="25">
        <f>'2022'!AB9</f>
        <v>184787.40000000002</v>
      </c>
      <c r="I9" s="25">
        <f>'2023'!AA9</f>
        <v>153989.51999999996</v>
      </c>
      <c r="J9" s="25">
        <f>'2023'!AB9</f>
        <v>184787.40000000002</v>
      </c>
      <c r="K9" s="22">
        <f t="shared" si="0"/>
        <v>409026.05999999994</v>
      </c>
      <c r="L9" s="22">
        <f t="shared" si="1"/>
        <v>490831.24000000005</v>
      </c>
      <c r="M9" s="31"/>
      <c r="N9" s="41"/>
      <c r="O9" s="41"/>
      <c r="P9" s="37"/>
      <c r="Q9" s="57"/>
      <c r="R9" s="37"/>
      <c r="S9" s="37"/>
      <c r="T9" s="31"/>
    </row>
    <row r="10" spans="1:20" x14ac:dyDescent="0.2">
      <c r="A10" s="3" t="s">
        <v>3</v>
      </c>
      <c r="B10" s="4" t="s">
        <v>11</v>
      </c>
      <c r="C10" s="25">
        <f>'2020'!AA10</f>
        <v>63398.720000000016</v>
      </c>
      <c r="D10" s="25">
        <f>'2020'!AB10</f>
        <v>76078.423999999999</v>
      </c>
      <c r="E10" s="25">
        <f>'2021'!AA11</f>
        <v>69162.24000000002</v>
      </c>
      <c r="F10" s="25">
        <f>'2021'!AB11</f>
        <v>82994.64</v>
      </c>
      <c r="G10" s="25">
        <f>'2022'!AA11</f>
        <v>69162.280000000013</v>
      </c>
      <c r="H10" s="25">
        <f>'2022'!AB11</f>
        <v>82994.69</v>
      </c>
      <c r="I10" s="25">
        <f>'2023'!AA11</f>
        <v>69162.200000000026</v>
      </c>
      <c r="J10" s="25">
        <f>'2023'!AB11</f>
        <v>82994.600000000006</v>
      </c>
      <c r="K10" s="22">
        <f t="shared" si="0"/>
        <v>270885.44000000006</v>
      </c>
      <c r="L10" s="22">
        <f t="shared" si="1"/>
        <v>325062.35400000005</v>
      </c>
      <c r="M10" s="31"/>
      <c r="N10" s="41"/>
      <c r="O10" s="41"/>
      <c r="P10" s="37"/>
      <c r="Q10" s="37"/>
      <c r="R10" s="37"/>
      <c r="S10" s="38"/>
      <c r="T10" s="31"/>
    </row>
    <row r="11" spans="1:20" x14ac:dyDescent="0.2">
      <c r="A11" s="3" t="s">
        <v>12</v>
      </c>
      <c r="B11" s="4" t="s">
        <v>13</v>
      </c>
      <c r="C11" s="25">
        <f>'2020'!AA11</f>
        <v>1634227.5</v>
      </c>
      <c r="D11" s="25">
        <f>'2020'!AB11</f>
        <v>1961073</v>
      </c>
      <c r="E11" s="25">
        <f>'2021'!AA12</f>
        <v>177817.5</v>
      </c>
      <c r="F11" s="25">
        <f>'2021'!AB12</f>
        <v>213381</v>
      </c>
      <c r="G11" s="25">
        <f>'2022'!AA12</f>
        <v>899548.86</v>
      </c>
      <c r="H11" s="25">
        <f>'2022'!AB12</f>
        <v>1079458.6299999999</v>
      </c>
      <c r="I11" s="25">
        <f>'2023'!AA12</f>
        <v>0</v>
      </c>
      <c r="J11" s="25">
        <f>'2023'!AB12</f>
        <v>0</v>
      </c>
      <c r="K11" s="22">
        <f t="shared" si="0"/>
        <v>2711593.86</v>
      </c>
      <c r="L11" s="22">
        <f t="shared" si="1"/>
        <v>3253912.63</v>
      </c>
      <c r="M11" s="31"/>
      <c r="N11" s="41"/>
      <c r="O11" s="41"/>
      <c r="P11" s="37"/>
      <c r="Q11" s="37"/>
      <c r="R11" s="37"/>
      <c r="S11" s="37"/>
      <c r="T11" s="31"/>
    </row>
    <row r="12" spans="1:20" x14ac:dyDescent="0.2">
      <c r="A12" s="3" t="s">
        <v>14</v>
      </c>
      <c r="B12" s="4" t="s">
        <v>15</v>
      </c>
      <c r="C12" s="25">
        <f>'2020'!AA12</f>
        <v>1311523.1799999997</v>
      </c>
      <c r="D12" s="25">
        <f>'2020'!AB12</f>
        <v>1573827.8560000001</v>
      </c>
      <c r="E12" s="25">
        <f>'2021'!AA13</f>
        <v>1430752.5599999996</v>
      </c>
      <c r="F12" s="25">
        <f>'2021'!AB13</f>
        <v>1716903.12</v>
      </c>
      <c r="G12" s="25">
        <f>'2022'!AA13</f>
        <v>1430752.5599999996</v>
      </c>
      <c r="H12" s="25">
        <f>'2022'!AB13</f>
        <v>1716903.12</v>
      </c>
      <c r="I12" s="25">
        <f>'2023'!AA13</f>
        <v>1430752.5599999996</v>
      </c>
      <c r="J12" s="25">
        <f>'2023'!AB13</f>
        <v>1716903.12</v>
      </c>
      <c r="K12" s="22">
        <f t="shared" si="0"/>
        <v>5603780.8599999985</v>
      </c>
      <c r="L12" s="22">
        <f t="shared" si="1"/>
        <v>6724537.2160000009</v>
      </c>
      <c r="M12" s="31"/>
      <c r="N12" s="41"/>
      <c r="O12" s="41"/>
      <c r="P12" s="37"/>
      <c r="Q12" s="39"/>
      <c r="R12" s="37"/>
      <c r="S12" s="38"/>
      <c r="T12" s="31"/>
    </row>
    <row r="13" spans="1:20" x14ac:dyDescent="0.2">
      <c r="A13" s="3" t="s">
        <v>16</v>
      </c>
      <c r="B13" s="4" t="s">
        <v>17</v>
      </c>
      <c r="C13" s="25">
        <f>'2020'!AA13</f>
        <v>2307640.12</v>
      </c>
      <c r="D13" s="25">
        <f>'2020'!AB13</f>
        <v>2769168.13</v>
      </c>
      <c r="E13" s="25">
        <f>'2021'!AA14</f>
        <v>545123.38</v>
      </c>
      <c r="F13" s="25">
        <f>'2021'!AB14</f>
        <v>654148.06000000006</v>
      </c>
      <c r="G13" s="25">
        <f>'2022'!AA14</f>
        <v>276384.88</v>
      </c>
      <c r="H13" s="25">
        <f>'2022'!AB14</f>
        <v>331661.84999999998</v>
      </c>
      <c r="I13" s="25">
        <f>'2023'!AA14</f>
        <v>0</v>
      </c>
      <c r="J13" s="25">
        <f>'2023'!AB14</f>
        <v>0</v>
      </c>
      <c r="K13" s="22">
        <f t="shared" si="0"/>
        <v>3129148.38</v>
      </c>
      <c r="L13" s="22">
        <f t="shared" si="1"/>
        <v>3754978.04</v>
      </c>
      <c r="M13" s="31"/>
      <c r="N13" s="41"/>
      <c r="O13" s="41"/>
      <c r="P13" s="37"/>
      <c r="Q13" s="37"/>
      <c r="R13" s="37"/>
      <c r="S13" s="38"/>
      <c r="T13" s="31"/>
    </row>
    <row r="14" spans="1:20" x14ac:dyDescent="0.2">
      <c r="A14" s="3" t="s">
        <v>18</v>
      </c>
      <c r="B14" s="4" t="s">
        <v>19</v>
      </c>
      <c r="C14" s="25">
        <f>'2020'!AA14</f>
        <v>342709.5</v>
      </c>
      <c r="D14" s="25">
        <f>'2020'!AB14</f>
        <v>411251.4</v>
      </c>
      <c r="E14" s="25">
        <f>'2021'!AA15</f>
        <v>48932.800000000003</v>
      </c>
      <c r="F14" s="25">
        <f>'2021'!AB15</f>
        <v>58719.359999999993</v>
      </c>
      <c r="G14" s="25">
        <f>'2022'!AA15</f>
        <v>161494.00000000003</v>
      </c>
      <c r="H14" s="25">
        <f>'2022'!AB15</f>
        <v>193792.83</v>
      </c>
      <c r="I14" s="25">
        <f>'2023'!AA15</f>
        <v>143125.41444444444</v>
      </c>
      <c r="J14" s="25">
        <f>'2023'!AB15</f>
        <v>171750.53</v>
      </c>
      <c r="K14" s="22">
        <f t="shared" si="0"/>
        <v>696261.71444444451</v>
      </c>
      <c r="L14" s="22">
        <f t="shared" si="1"/>
        <v>835514.12</v>
      </c>
      <c r="M14" s="31"/>
      <c r="N14" s="41"/>
      <c r="O14" s="41"/>
      <c r="P14" s="37"/>
      <c r="Q14" s="40"/>
      <c r="R14" s="40"/>
      <c r="S14" s="40"/>
      <c r="T14" s="31"/>
    </row>
    <row r="15" spans="1:20" x14ac:dyDescent="0.2">
      <c r="A15" s="6" t="s">
        <v>20</v>
      </c>
      <c r="B15" s="10" t="s">
        <v>21</v>
      </c>
      <c r="C15" s="21">
        <f t="shared" ref="C15:J15" si="2">SUM(C3:C14)</f>
        <v>8732576.6600000001</v>
      </c>
      <c r="D15" s="21">
        <f t="shared" si="2"/>
        <v>10479091.961999999</v>
      </c>
      <c r="E15" s="21">
        <f t="shared" si="2"/>
        <v>7881318.8699999992</v>
      </c>
      <c r="F15" s="21">
        <f t="shared" si="2"/>
        <v>9457582.6099999975</v>
      </c>
      <c r="G15" s="21">
        <f t="shared" si="2"/>
        <v>10284431.775</v>
      </c>
      <c r="H15" s="21">
        <f t="shared" si="2"/>
        <v>12341318.039999999</v>
      </c>
      <c r="I15" s="21">
        <f t="shared" si="2"/>
        <v>9090129.3694444429</v>
      </c>
      <c r="J15" s="21">
        <f t="shared" si="2"/>
        <v>10908155.17</v>
      </c>
      <c r="K15" s="21">
        <f>SUM(K3:K14)</f>
        <v>35988456.674444444</v>
      </c>
      <c r="L15" s="21">
        <f>SUM(L3:L14)</f>
        <v>43186147.78199999</v>
      </c>
      <c r="M15" s="31"/>
      <c r="T15" s="40"/>
    </row>
  </sheetData>
  <mergeCells count="5"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779C-B43D-5B4C-80D2-45D52529FFC6}">
  <dimension ref="A1:AB34"/>
  <sheetViews>
    <sheetView zoomScaleNormal="100" workbookViewId="0">
      <selection activeCell="B13" sqref="B13"/>
    </sheetView>
  </sheetViews>
  <sheetFormatPr baseColWidth="10" defaultRowHeight="16" x14ac:dyDescent="0.2"/>
  <cols>
    <col min="2" max="2" width="26" customWidth="1"/>
    <col min="11" max="11" width="10.83203125" style="30"/>
    <col min="27" max="27" width="12.33203125" style="20" bestFit="1" customWidth="1"/>
    <col min="28" max="28" width="13.1640625" style="20" bestFit="1" customWidth="1"/>
  </cols>
  <sheetData>
    <row r="1" spans="1:28" x14ac:dyDescent="0.2">
      <c r="A1" s="12"/>
      <c r="B1" s="12"/>
      <c r="C1" s="14">
        <v>43831</v>
      </c>
      <c r="D1" s="14"/>
      <c r="E1" s="14">
        <v>43862</v>
      </c>
      <c r="F1" s="14"/>
      <c r="G1" s="14">
        <v>43891</v>
      </c>
      <c r="H1" s="14"/>
      <c r="I1" s="14">
        <v>43922</v>
      </c>
      <c r="J1" s="14"/>
      <c r="K1" s="14">
        <v>43952</v>
      </c>
      <c r="L1" s="14"/>
      <c r="M1" s="14">
        <v>43983</v>
      </c>
      <c r="N1" s="14"/>
      <c r="O1" s="14">
        <v>44013</v>
      </c>
      <c r="P1" s="14"/>
      <c r="Q1" s="14">
        <v>44044</v>
      </c>
      <c r="R1" s="14"/>
      <c r="S1" s="14">
        <v>44075</v>
      </c>
      <c r="T1" s="14"/>
      <c r="U1" s="14">
        <v>44105</v>
      </c>
      <c r="V1" s="14"/>
      <c r="W1" s="14">
        <v>44136</v>
      </c>
      <c r="X1" s="14"/>
      <c r="Y1" s="14">
        <v>44166</v>
      </c>
      <c r="Z1" s="14"/>
      <c r="AA1" s="17" t="s">
        <v>22</v>
      </c>
      <c r="AB1" s="18"/>
    </row>
    <row r="2" spans="1:28" ht="29" x14ac:dyDescent="0.2">
      <c r="A2" s="56" t="s">
        <v>44</v>
      </c>
      <c r="B2" s="1" t="s">
        <v>0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  <c r="K2" s="26" t="s">
        <v>1</v>
      </c>
      <c r="L2" s="2" t="s">
        <v>2</v>
      </c>
      <c r="M2" s="2" t="s">
        <v>1</v>
      </c>
      <c r="N2" s="2" t="s">
        <v>2</v>
      </c>
      <c r="O2" s="2" t="s">
        <v>1</v>
      </c>
      <c r="P2" s="2" t="s">
        <v>2</v>
      </c>
      <c r="Q2" s="2" t="s">
        <v>1</v>
      </c>
      <c r="R2" s="2" t="s">
        <v>2</v>
      </c>
      <c r="S2" s="2" t="s">
        <v>1</v>
      </c>
      <c r="T2" s="2" t="s">
        <v>2</v>
      </c>
      <c r="U2" s="2" t="s">
        <v>1</v>
      </c>
      <c r="V2" s="2" t="s">
        <v>2</v>
      </c>
      <c r="W2" s="2" t="s">
        <v>1</v>
      </c>
      <c r="X2" s="2" t="s">
        <v>2</v>
      </c>
      <c r="Y2" s="2" t="s">
        <v>1</v>
      </c>
      <c r="Z2" s="2" t="s">
        <v>2</v>
      </c>
      <c r="AA2" s="19" t="s">
        <v>1</v>
      </c>
      <c r="AB2" s="19" t="s">
        <v>2</v>
      </c>
    </row>
    <row r="3" spans="1:28" x14ac:dyDescent="0.2">
      <c r="A3" s="3" t="s">
        <v>3</v>
      </c>
      <c r="B3" s="4" t="s">
        <v>4</v>
      </c>
      <c r="C3" s="5"/>
      <c r="D3" s="9">
        <f>C3*1.2</f>
        <v>0</v>
      </c>
      <c r="E3" s="9">
        <v>24775.8</v>
      </c>
      <c r="F3" s="9">
        <f>E3*1.2</f>
        <v>29730.959999999999</v>
      </c>
      <c r="G3" s="9">
        <v>29469.02</v>
      </c>
      <c r="H3" s="9">
        <f>ROUND(G3*1.2,2)</f>
        <v>35362.82</v>
      </c>
      <c r="I3" s="9">
        <v>32645.48</v>
      </c>
      <c r="J3" s="9">
        <f>ROUND(I3*1.2,2)</f>
        <v>39174.58</v>
      </c>
      <c r="K3" s="27">
        <v>35469</v>
      </c>
      <c r="L3" s="9">
        <f>ROUND(K3*1.2,2)</f>
        <v>42562.8</v>
      </c>
      <c r="M3" s="9">
        <v>36174.879999999997</v>
      </c>
      <c r="N3" s="9">
        <f>ROUND(M3*1.2,2)</f>
        <v>43409.86</v>
      </c>
      <c r="O3" s="9">
        <v>27519.72</v>
      </c>
      <c r="P3" s="9">
        <f>ROUND(O3*1.2,2)</f>
        <v>33023.660000000003</v>
      </c>
      <c r="Q3" s="9">
        <v>28571.439999999999</v>
      </c>
      <c r="R3" s="9">
        <f>ROUND(Q3*1.2,2)</f>
        <v>34285.730000000003</v>
      </c>
      <c r="S3" s="9">
        <v>37514.92</v>
      </c>
      <c r="T3" s="9">
        <f>ROUND(S3*1.2,2)</f>
        <v>45017.9</v>
      </c>
      <c r="U3" s="9">
        <v>38552.14</v>
      </c>
      <c r="V3" s="9">
        <f>ROUND(U3*1.2,2)</f>
        <v>46262.57</v>
      </c>
      <c r="W3" s="9">
        <v>38552.14</v>
      </c>
      <c r="X3" s="9">
        <f>ROUND(W3*1.2,2)</f>
        <v>46262.57</v>
      </c>
      <c r="Y3" s="9">
        <v>39278.620000000003</v>
      </c>
      <c r="Z3" s="9">
        <f>ROUND(Y3*1.2,2)</f>
        <v>47134.34</v>
      </c>
      <c r="AA3" s="21">
        <f>SUM(Y3+W3+U3+S3+Q3+O3+M3+K3+I3+G3+E3+C3)</f>
        <v>368523.16</v>
      </c>
      <c r="AB3" s="21">
        <f>SUM(Z3+X3+V3+T3+R3+P3+N3+L3+J3++H3+F3+D3)</f>
        <v>442227.79000000004</v>
      </c>
    </row>
    <row r="4" spans="1:28" x14ac:dyDescent="0.2">
      <c r="A4" s="3" t="s">
        <v>3</v>
      </c>
      <c r="B4" s="4" t="s">
        <v>5</v>
      </c>
      <c r="C4" s="5"/>
      <c r="D4" s="9">
        <f t="shared" ref="D4:D14" si="0">C4*1.2</f>
        <v>0</v>
      </c>
      <c r="E4" s="9">
        <v>41083.199999999997</v>
      </c>
      <c r="F4" s="9">
        <f t="shared" ref="F4:H15" si="1">E4*1.2</f>
        <v>49299.839999999997</v>
      </c>
      <c r="G4" s="9">
        <v>51211.4</v>
      </c>
      <c r="H4" s="9">
        <f t="shared" ref="H4:J14" si="2">ROUND(G4*1.2,2)</f>
        <v>61453.68</v>
      </c>
      <c r="I4" s="9">
        <v>57388.4</v>
      </c>
      <c r="J4" s="9">
        <f t="shared" si="2"/>
        <v>68866.080000000002</v>
      </c>
      <c r="K4" s="27">
        <v>63600.4</v>
      </c>
      <c r="L4" s="9">
        <f t="shared" ref="L4:N4" si="3">ROUND(K4*1.2,2)</f>
        <v>76320.479999999996</v>
      </c>
      <c r="M4" s="9">
        <v>65249.65</v>
      </c>
      <c r="N4" s="9">
        <f t="shared" si="3"/>
        <v>78299.58</v>
      </c>
      <c r="O4" s="9">
        <v>52489.2</v>
      </c>
      <c r="P4" s="9">
        <f t="shared" ref="P4:R4" si="4">ROUND(O4*1.2,2)</f>
        <v>62987.040000000001</v>
      </c>
      <c r="Q4" s="9">
        <v>55414.76</v>
      </c>
      <c r="R4" s="9">
        <f t="shared" si="4"/>
        <v>66497.710000000006</v>
      </c>
      <c r="S4" s="9">
        <v>70215.89</v>
      </c>
      <c r="T4" s="9">
        <f t="shared" ref="T4:V4" si="5">ROUND(S4*1.2,2)</f>
        <v>84259.07</v>
      </c>
      <c r="U4" s="9">
        <v>71732.94</v>
      </c>
      <c r="V4" s="9">
        <f t="shared" si="5"/>
        <v>86079.53</v>
      </c>
      <c r="W4" s="9">
        <v>71732.94</v>
      </c>
      <c r="X4" s="9">
        <f t="shared" ref="X4:Z4" si="6">ROUND(W4*1.2,2)</f>
        <v>86079.53</v>
      </c>
      <c r="Y4" s="9">
        <v>72036.350000000006</v>
      </c>
      <c r="Z4" s="9">
        <f t="shared" si="6"/>
        <v>86443.62</v>
      </c>
      <c r="AA4" s="21">
        <f>SUM(Y4+W4+U4+S4+Q4+O4+M4+K4+I4+G4+E4+C4)</f>
        <v>672155.13</v>
      </c>
      <c r="AB4" s="21">
        <f>SUM(Z4+X4+V4+T4+R4+P4+N4+L4+J4++H4+F4+D4)</f>
        <v>806586.15999999992</v>
      </c>
    </row>
    <row r="5" spans="1:28" x14ac:dyDescent="0.2">
      <c r="A5" s="3" t="s">
        <v>3</v>
      </c>
      <c r="B5" s="4" t="s">
        <v>6</v>
      </c>
      <c r="C5" s="5"/>
      <c r="D5" s="9">
        <f t="shared" si="0"/>
        <v>0</v>
      </c>
      <c r="E5" s="9">
        <v>559.62</v>
      </c>
      <c r="F5" s="9">
        <f t="shared" si="1"/>
        <v>671.54399999999998</v>
      </c>
      <c r="G5" s="9">
        <v>559.62</v>
      </c>
      <c r="H5" s="9">
        <f t="shared" si="2"/>
        <v>671.54</v>
      </c>
      <c r="I5" s="9">
        <v>5281.2</v>
      </c>
      <c r="J5" s="9">
        <f t="shared" si="2"/>
        <v>6337.44</v>
      </c>
      <c r="K5" s="27">
        <v>14986.67</v>
      </c>
      <c r="L5" s="9">
        <f t="shared" ref="L5:N5" si="7">ROUND(K5*1.2,2)</f>
        <v>17984</v>
      </c>
      <c r="M5" s="9">
        <v>28661.79</v>
      </c>
      <c r="N5" s="9">
        <f t="shared" si="7"/>
        <v>34394.15</v>
      </c>
      <c r="O5" s="9">
        <v>32493.89</v>
      </c>
      <c r="P5" s="9">
        <f t="shared" ref="P5:R5" si="8">ROUND(O5*1.2,2)</f>
        <v>38992.67</v>
      </c>
      <c r="Q5" s="9">
        <v>50730.52</v>
      </c>
      <c r="R5" s="9">
        <f t="shared" si="8"/>
        <v>60876.62</v>
      </c>
      <c r="S5" s="9">
        <v>73794.320000000007</v>
      </c>
      <c r="T5" s="9">
        <f t="shared" ref="T5:V5" si="9">ROUND(S5*1.2,2)</f>
        <v>88553.18</v>
      </c>
      <c r="U5" s="9">
        <v>83661.06</v>
      </c>
      <c r="V5" s="9">
        <f t="shared" si="9"/>
        <v>100393.27</v>
      </c>
      <c r="W5" s="9">
        <v>85730.9</v>
      </c>
      <c r="X5" s="9">
        <f t="shared" ref="X5:Z5" si="10">ROUND(W5*1.2,2)</f>
        <v>102877.08</v>
      </c>
      <c r="Y5" s="9">
        <v>86248.36</v>
      </c>
      <c r="Z5" s="9">
        <f t="shared" si="10"/>
        <v>103498.03</v>
      </c>
      <c r="AA5" s="21">
        <f>SUM(Y5+W5+U5+S5+Q5+O5+M5+K5+I5+G5+E5+C5)</f>
        <v>462707.95</v>
      </c>
      <c r="AB5" s="21">
        <f>SUM(Z5+X5+V5+T5+R5+P5+N5+L5+J5++H5+F5+D5)</f>
        <v>555249.52399999998</v>
      </c>
    </row>
    <row r="6" spans="1:28" x14ac:dyDescent="0.2">
      <c r="A6" s="3" t="s">
        <v>3</v>
      </c>
      <c r="B6" s="4" t="s">
        <v>7</v>
      </c>
      <c r="C6" s="5"/>
      <c r="D6" s="9">
        <f t="shared" si="0"/>
        <v>0</v>
      </c>
      <c r="E6" s="9">
        <v>1090.9000000000001</v>
      </c>
      <c r="F6" s="9">
        <f t="shared" si="1"/>
        <v>1309.0800000000002</v>
      </c>
      <c r="G6" s="9">
        <v>6327.22</v>
      </c>
      <c r="H6" s="9">
        <f t="shared" si="2"/>
        <v>7592.66</v>
      </c>
      <c r="I6" s="9">
        <v>23450.26</v>
      </c>
      <c r="J6" s="9">
        <f t="shared" si="2"/>
        <v>28140.31</v>
      </c>
      <c r="K6" s="27">
        <v>50103.22</v>
      </c>
      <c r="L6" s="9">
        <f t="shared" ref="L6:N6" si="11">ROUND(K6*1.2,2)</f>
        <v>60123.86</v>
      </c>
      <c r="M6" s="13">
        <v>88537.9</v>
      </c>
      <c r="N6" s="9">
        <f t="shared" si="11"/>
        <v>106245.48</v>
      </c>
      <c r="O6" s="13">
        <v>101846.7</v>
      </c>
      <c r="P6" s="9">
        <f t="shared" ref="P6:R6" si="12">ROUND(O6*1.2,2)</f>
        <v>122216.04</v>
      </c>
      <c r="Q6" s="13">
        <v>127485.03</v>
      </c>
      <c r="R6" s="9">
        <f t="shared" si="12"/>
        <v>152982.04</v>
      </c>
      <c r="S6" s="13">
        <v>174276.91</v>
      </c>
      <c r="T6" s="9">
        <f t="shared" ref="T6:V6" si="13">ROUND(S6*1.2,2)</f>
        <v>209132.29</v>
      </c>
      <c r="U6" s="13">
        <v>185671.38</v>
      </c>
      <c r="V6" s="9">
        <f t="shared" si="13"/>
        <v>222805.66</v>
      </c>
      <c r="W6" s="13">
        <v>188036.27</v>
      </c>
      <c r="X6" s="9">
        <f t="shared" ref="X6:Z6" si="14">ROUND(W6*1.2,2)</f>
        <v>225643.51999999999</v>
      </c>
      <c r="Y6" s="13">
        <v>189756.19</v>
      </c>
      <c r="Z6" s="9">
        <f t="shared" si="14"/>
        <v>227707.43</v>
      </c>
      <c r="AA6" s="21">
        <f>SUM(Y6+W6+U6+S6+Q6+O6+M6+K6+I6+G6+E6+C6)</f>
        <v>1136581.9799999997</v>
      </c>
      <c r="AB6" s="21">
        <f>SUM(Z6+X6+V6+T6+R6+P6+N6+L6+J6++H6+F6+D6)</f>
        <v>1363898.37</v>
      </c>
    </row>
    <row r="7" spans="1:28" x14ac:dyDescent="0.2">
      <c r="A7" s="3" t="s">
        <v>3</v>
      </c>
      <c r="B7" s="4" t="s">
        <v>8</v>
      </c>
      <c r="C7" s="5"/>
      <c r="D7" s="9">
        <f t="shared" si="0"/>
        <v>0</v>
      </c>
      <c r="E7" s="9">
        <v>211.89</v>
      </c>
      <c r="F7" s="9">
        <f t="shared" si="1"/>
        <v>254.26799999999997</v>
      </c>
      <c r="G7" s="9">
        <v>1803.9</v>
      </c>
      <c r="H7" s="9">
        <f t="shared" si="2"/>
        <v>2164.6799999999998</v>
      </c>
      <c r="I7" s="9">
        <v>8702.61</v>
      </c>
      <c r="J7" s="9">
        <f t="shared" si="2"/>
        <v>10443.129999999999</v>
      </c>
      <c r="K7" s="27">
        <v>15955.1</v>
      </c>
      <c r="L7" s="9">
        <f t="shared" ref="L7:N7" si="15">ROUND(K7*1.2,2)</f>
        <v>19146.12</v>
      </c>
      <c r="M7" s="9">
        <v>27276.06</v>
      </c>
      <c r="N7" s="9">
        <f t="shared" si="15"/>
        <v>32731.27</v>
      </c>
      <c r="O7" s="9">
        <v>35877.1</v>
      </c>
      <c r="P7" s="9">
        <f t="shared" ref="P7:R7" si="16">ROUND(O7*1.2,2)</f>
        <v>43052.52</v>
      </c>
      <c r="Q7" s="9">
        <v>46584.02</v>
      </c>
      <c r="R7" s="9">
        <f t="shared" si="16"/>
        <v>55900.82</v>
      </c>
      <c r="S7" s="9">
        <v>66213.600000000006</v>
      </c>
      <c r="T7" s="9">
        <f t="shared" ref="T7:V7" si="17">ROUND(S7*1.2,2)</f>
        <v>79456.320000000007</v>
      </c>
      <c r="U7" s="9">
        <v>70562.850000000006</v>
      </c>
      <c r="V7" s="9">
        <f t="shared" si="17"/>
        <v>84675.42</v>
      </c>
      <c r="W7" s="9">
        <v>71432.7</v>
      </c>
      <c r="X7" s="9">
        <f t="shared" ref="X7:Z7" si="18">ROUND(W7*1.2,2)</f>
        <v>85719.24</v>
      </c>
      <c r="Y7" s="9">
        <v>71432.7</v>
      </c>
      <c r="Z7" s="9">
        <f t="shared" si="18"/>
        <v>85719.24</v>
      </c>
      <c r="AA7" s="21">
        <f>SUM(Y7+W7+U7+S7+Q7+O7+M7+K7+I7+G7+E7+C7)</f>
        <v>416052.52999999997</v>
      </c>
      <c r="AB7" s="21">
        <f>SUM(Z7+X7+V7+T7+R7+P7+N7+L7+J7++H7+F7+D7)</f>
        <v>499263.02800000005</v>
      </c>
    </row>
    <row r="8" spans="1:28" x14ac:dyDescent="0.2">
      <c r="A8" s="3" t="s">
        <v>3</v>
      </c>
      <c r="B8" s="4" t="s">
        <v>9</v>
      </c>
      <c r="C8" s="5"/>
      <c r="D8" s="9">
        <f t="shared" si="0"/>
        <v>0</v>
      </c>
      <c r="E8" s="9">
        <v>0</v>
      </c>
      <c r="F8" s="9">
        <f t="shared" si="1"/>
        <v>0</v>
      </c>
      <c r="G8" s="9">
        <v>0</v>
      </c>
      <c r="H8" s="9">
        <f t="shared" si="2"/>
        <v>0</v>
      </c>
      <c r="I8" s="9">
        <v>0</v>
      </c>
      <c r="J8" s="9">
        <f t="shared" si="2"/>
        <v>0</v>
      </c>
      <c r="K8" s="27">
        <v>186.83</v>
      </c>
      <c r="L8" s="9">
        <f t="shared" ref="L8:N8" si="19">ROUND(K8*1.2,2)</f>
        <v>224.2</v>
      </c>
      <c r="M8" s="9">
        <v>907.46</v>
      </c>
      <c r="N8" s="9">
        <f t="shared" si="19"/>
        <v>1088.95</v>
      </c>
      <c r="O8" s="9">
        <v>667</v>
      </c>
      <c r="P8" s="9">
        <f t="shared" ref="P8:R8" si="20">ROUND(O8*1.2,2)</f>
        <v>800.4</v>
      </c>
      <c r="Q8" s="9">
        <v>773.72</v>
      </c>
      <c r="R8" s="9">
        <f t="shared" si="20"/>
        <v>928.46</v>
      </c>
      <c r="S8" s="9">
        <v>1868.3</v>
      </c>
      <c r="T8" s="9">
        <f t="shared" ref="T8:V8" si="21">ROUND(S8*1.2,2)</f>
        <v>2241.96</v>
      </c>
      <c r="U8" s="9">
        <v>2028.44</v>
      </c>
      <c r="V8" s="9">
        <f t="shared" si="21"/>
        <v>2434.13</v>
      </c>
      <c r="W8" s="9">
        <v>2055.13</v>
      </c>
      <c r="X8" s="9">
        <f t="shared" ref="X8:Z8" si="22">ROUND(W8*1.2,2)</f>
        <v>2466.16</v>
      </c>
      <c r="Y8" s="9">
        <v>2055.13</v>
      </c>
      <c r="Z8" s="9">
        <f t="shared" si="22"/>
        <v>2466.16</v>
      </c>
      <c r="AA8" s="21">
        <f>SUM(Y8+W8+U8+S8+Q8+O8+M8+K8+I8+G8+E8+C8)</f>
        <v>10542.01</v>
      </c>
      <c r="AB8" s="21">
        <f>SUM(Z8+X8+V8+T8+R8+P8+N8+L8+J8++H8+F8+D8)</f>
        <v>12650.42</v>
      </c>
    </row>
    <row r="9" spans="1:28" x14ac:dyDescent="0.2">
      <c r="A9" s="3" t="s">
        <v>3</v>
      </c>
      <c r="B9" s="4" t="s">
        <v>10</v>
      </c>
      <c r="C9" s="5"/>
      <c r="D9" s="9">
        <f t="shared" si="0"/>
        <v>0</v>
      </c>
      <c r="E9" s="9">
        <v>0</v>
      </c>
      <c r="F9" s="9">
        <f t="shared" si="1"/>
        <v>0</v>
      </c>
      <c r="G9" s="9">
        <v>0</v>
      </c>
      <c r="H9" s="9">
        <f t="shared" si="2"/>
        <v>0</v>
      </c>
      <c r="I9" s="9">
        <v>0</v>
      </c>
      <c r="J9" s="9">
        <f t="shared" si="2"/>
        <v>0</v>
      </c>
      <c r="K9" s="27">
        <v>0</v>
      </c>
      <c r="L9" s="9">
        <f t="shared" ref="L9:N9" si="23">ROUND(K9*1.2,2)</f>
        <v>0</v>
      </c>
      <c r="M9" s="9">
        <v>0</v>
      </c>
      <c r="N9" s="9">
        <f t="shared" si="23"/>
        <v>0</v>
      </c>
      <c r="O9" s="9">
        <v>0</v>
      </c>
      <c r="P9" s="9">
        <f t="shared" ref="P9:R9" si="24">ROUND(O9*1.2,2)</f>
        <v>0</v>
      </c>
      <c r="Q9" s="9">
        <v>0</v>
      </c>
      <c r="R9" s="9">
        <f t="shared" si="24"/>
        <v>0</v>
      </c>
      <c r="S9" s="9">
        <v>203.59</v>
      </c>
      <c r="T9" s="9">
        <f t="shared" ref="T9:V9" si="25">ROUND(S9*1.2,2)</f>
        <v>244.31</v>
      </c>
      <c r="U9" s="9">
        <v>407.18</v>
      </c>
      <c r="V9" s="9">
        <f t="shared" si="25"/>
        <v>488.62</v>
      </c>
      <c r="W9" s="9">
        <v>1832.31</v>
      </c>
      <c r="X9" s="9">
        <f t="shared" ref="X9:Z9" si="26">ROUND(W9*1.2,2)</f>
        <v>2198.77</v>
      </c>
      <c r="Y9" s="9">
        <v>4071.8</v>
      </c>
      <c r="Z9" s="9">
        <f t="shared" si="26"/>
        <v>4886.16</v>
      </c>
      <c r="AA9" s="21">
        <f>SUM(Y9+W9+U9+S9+Q9+O9+M9+K9+I9+G9+E9+C9)</f>
        <v>6514.880000000001</v>
      </c>
      <c r="AB9" s="21">
        <f>SUM(Z9+X9+V9+T9+R9+P9+N9+L9+J9++H9+F9+D9)</f>
        <v>7817.8600000000006</v>
      </c>
    </row>
    <row r="10" spans="1:28" x14ac:dyDescent="0.2">
      <c r="A10" s="3" t="s">
        <v>3</v>
      </c>
      <c r="B10" s="4" t="s">
        <v>11</v>
      </c>
      <c r="C10" s="9"/>
      <c r="D10" s="9">
        <f t="shared" si="0"/>
        <v>0</v>
      </c>
      <c r="E10" s="9">
        <v>5763.52</v>
      </c>
      <c r="F10" s="9">
        <f t="shared" si="1"/>
        <v>6916.2240000000002</v>
      </c>
      <c r="G10" s="9">
        <v>5763.52</v>
      </c>
      <c r="H10" s="9">
        <f t="shared" si="2"/>
        <v>6916.22</v>
      </c>
      <c r="I10" s="9">
        <v>5763.52</v>
      </c>
      <c r="J10" s="9">
        <f t="shared" si="2"/>
        <v>6916.22</v>
      </c>
      <c r="K10" s="27">
        <v>5763.52</v>
      </c>
      <c r="L10" s="9">
        <f t="shared" ref="L10:N10" si="27">ROUND(K10*1.2,2)</f>
        <v>6916.22</v>
      </c>
      <c r="M10" s="9">
        <v>5763.52</v>
      </c>
      <c r="N10" s="9">
        <f t="shared" si="27"/>
        <v>6916.22</v>
      </c>
      <c r="O10" s="9">
        <v>5763.52</v>
      </c>
      <c r="P10" s="9">
        <f t="shared" ref="P10:R10" si="28">ROUND(O10*1.2,2)</f>
        <v>6916.22</v>
      </c>
      <c r="Q10" s="9">
        <v>5763.52</v>
      </c>
      <c r="R10" s="9">
        <f t="shared" si="28"/>
        <v>6916.22</v>
      </c>
      <c r="S10" s="9">
        <v>5763.52</v>
      </c>
      <c r="T10" s="9">
        <f t="shared" ref="T10:V10" si="29">ROUND(S10*1.2,2)</f>
        <v>6916.22</v>
      </c>
      <c r="U10" s="9">
        <v>5763.52</v>
      </c>
      <c r="V10" s="9">
        <f t="shared" si="29"/>
        <v>6916.22</v>
      </c>
      <c r="W10" s="9">
        <v>5763.52</v>
      </c>
      <c r="X10" s="9">
        <f t="shared" ref="X10:Z10" si="30">ROUND(W10*1.2,2)</f>
        <v>6916.22</v>
      </c>
      <c r="Y10" s="9">
        <v>5763.52</v>
      </c>
      <c r="Z10" s="9">
        <f t="shared" si="30"/>
        <v>6916.22</v>
      </c>
      <c r="AA10" s="21">
        <f>SUM(Y10+W10+U10+S10+Q10+O10+M10+K10+I10+G10+E10+C10)</f>
        <v>63398.720000000016</v>
      </c>
      <c r="AB10" s="21">
        <f>SUM(Z10+X10+V10+T10+R10+P10+N10+L10+J10++H10+F10+D10)</f>
        <v>76078.423999999999</v>
      </c>
    </row>
    <row r="11" spans="1:28" x14ac:dyDescent="0.2">
      <c r="A11" s="3" t="s">
        <v>12</v>
      </c>
      <c r="B11" s="4" t="s">
        <v>13</v>
      </c>
      <c r="C11" s="5"/>
      <c r="D11" s="9">
        <f t="shared" si="0"/>
        <v>0</v>
      </c>
      <c r="E11" s="9">
        <v>397972.5</v>
      </c>
      <c r="F11" s="9">
        <f t="shared" si="1"/>
        <v>477567</v>
      </c>
      <c r="G11" s="9">
        <v>381037.5</v>
      </c>
      <c r="H11" s="9">
        <f t="shared" si="2"/>
        <v>457245</v>
      </c>
      <c r="I11" s="9">
        <v>245557.5</v>
      </c>
      <c r="J11" s="9">
        <f t="shared" si="2"/>
        <v>294669</v>
      </c>
      <c r="K11" s="27">
        <v>237090</v>
      </c>
      <c r="L11" s="9">
        <f t="shared" ref="L11:N11" si="31">ROUND(K11*1.2,2)</f>
        <v>284508</v>
      </c>
      <c r="M11" s="9">
        <v>59272.5</v>
      </c>
      <c r="N11" s="9">
        <f t="shared" si="31"/>
        <v>71127</v>
      </c>
      <c r="O11" s="9">
        <v>67740</v>
      </c>
      <c r="P11" s="9">
        <f t="shared" ref="P11:R11" si="32">ROUND(O11*1.2,2)</f>
        <v>81288</v>
      </c>
      <c r="Q11" s="9">
        <v>135480</v>
      </c>
      <c r="R11" s="9">
        <f t="shared" si="32"/>
        <v>162576</v>
      </c>
      <c r="S11" s="9">
        <v>16935</v>
      </c>
      <c r="T11" s="9">
        <f t="shared" ref="T11:V11" si="33">ROUND(S11*1.2,2)</f>
        <v>20322</v>
      </c>
      <c r="U11" s="9">
        <v>67740</v>
      </c>
      <c r="V11" s="9">
        <f t="shared" si="33"/>
        <v>81288</v>
      </c>
      <c r="W11" s="9">
        <v>0</v>
      </c>
      <c r="X11" s="9">
        <f t="shared" ref="X11:Z11" si="34">ROUND(W11*1.2,2)</f>
        <v>0</v>
      </c>
      <c r="Y11" s="9">
        <v>25402.5</v>
      </c>
      <c r="Z11" s="9">
        <f t="shared" si="34"/>
        <v>30483</v>
      </c>
      <c r="AA11" s="21">
        <f>SUM(Y11+W11+U11+S11+Q11+O11+M11+K11+I11+G11+E11+C11)</f>
        <v>1634227.5</v>
      </c>
      <c r="AB11" s="21">
        <f>SUM(Z11+X11+V11+T11+R11+P11+N11+L11+J11++H11+F11+D11)</f>
        <v>1961073</v>
      </c>
    </row>
    <row r="12" spans="1:28" x14ac:dyDescent="0.2">
      <c r="A12" s="3" t="s">
        <v>14</v>
      </c>
      <c r="B12" s="4" t="s">
        <v>15</v>
      </c>
      <c r="C12" s="5"/>
      <c r="D12" s="9">
        <f t="shared" si="0"/>
        <v>0</v>
      </c>
      <c r="E12" s="9">
        <v>119229.38</v>
      </c>
      <c r="F12" s="9">
        <f t="shared" si="1"/>
        <v>143075.25599999999</v>
      </c>
      <c r="G12" s="9">
        <v>119229.38</v>
      </c>
      <c r="H12" s="9">
        <f t="shared" si="2"/>
        <v>143075.26</v>
      </c>
      <c r="I12" s="9">
        <v>119229.38</v>
      </c>
      <c r="J12" s="9">
        <f t="shared" si="2"/>
        <v>143075.26</v>
      </c>
      <c r="K12" s="27">
        <v>119229.38</v>
      </c>
      <c r="L12" s="9">
        <f t="shared" ref="L12:N12" si="35">ROUND(K12*1.2,2)</f>
        <v>143075.26</v>
      </c>
      <c r="M12" s="9">
        <v>119229.38</v>
      </c>
      <c r="N12" s="9">
        <f t="shared" si="35"/>
        <v>143075.26</v>
      </c>
      <c r="O12" s="9">
        <v>119229.38</v>
      </c>
      <c r="P12" s="9">
        <f t="shared" ref="P12:R12" si="36">ROUND(O12*1.2,2)</f>
        <v>143075.26</v>
      </c>
      <c r="Q12" s="9">
        <v>119229.38</v>
      </c>
      <c r="R12" s="9">
        <f t="shared" si="36"/>
        <v>143075.26</v>
      </c>
      <c r="S12" s="9">
        <v>119229.38</v>
      </c>
      <c r="T12" s="9">
        <f t="shared" ref="T12:V12" si="37">ROUND(S12*1.2,2)</f>
        <v>143075.26</v>
      </c>
      <c r="U12" s="9">
        <v>119229.38</v>
      </c>
      <c r="V12" s="9">
        <f t="shared" si="37"/>
        <v>143075.26</v>
      </c>
      <c r="W12" s="9">
        <v>119229.38</v>
      </c>
      <c r="X12" s="9">
        <f t="shared" ref="X12:Z12" si="38">ROUND(W12*1.2,2)</f>
        <v>143075.26</v>
      </c>
      <c r="Y12" s="9">
        <v>119229.38</v>
      </c>
      <c r="Z12" s="9">
        <f t="shared" si="38"/>
        <v>143075.26</v>
      </c>
      <c r="AA12" s="21">
        <f>SUM(Y12+W12+U12+S12+Q12+O12+M12+K12+I12+G12+E12+C12)</f>
        <v>1311523.1799999997</v>
      </c>
      <c r="AB12" s="21">
        <f>SUM(Z12+X12+V12+T12+R12+P12+N12+L12+J12++H12+F12+D12)</f>
        <v>1573827.8560000001</v>
      </c>
    </row>
    <row r="13" spans="1:28" x14ac:dyDescent="0.2">
      <c r="A13" s="3" t="s">
        <v>16</v>
      </c>
      <c r="B13" s="4" t="s">
        <v>17</v>
      </c>
      <c r="C13" s="5"/>
      <c r="D13" s="9">
        <f t="shared" si="0"/>
        <v>0</v>
      </c>
      <c r="E13" s="9">
        <v>71722</v>
      </c>
      <c r="F13" s="9">
        <f t="shared" si="1"/>
        <v>86066.4</v>
      </c>
      <c r="G13" s="9">
        <v>68670</v>
      </c>
      <c r="H13" s="9">
        <f t="shared" si="2"/>
        <v>82404</v>
      </c>
      <c r="I13" s="9">
        <v>44254</v>
      </c>
      <c r="J13" s="9">
        <f t="shared" si="2"/>
        <v>53104.800000000003</v>
      </c>
      <c r="K13" s="27">
        <v>538658.88</v>
      </c>
      <c r="L13" s="9">
        <f t="shared" ref="L13:N13" si="39">ROUND(K13*1.2,2)</f>
        <v>646390.66</v>
      </c>
      <c r="M13" s="9">
        <v>306565.12</v>
      </c>
      <c r="N13" s="9">
        <f t="shared" si="39"/>
        <v>367878.14</v>
      </c>
      <c r="O13" s="9">
        <v>416075.05</v>
      </c>
      <c r="P13" s="9">
        <f t="shared" ref="P13:R13" si="40">ROUND(O13*1.2,2)</f>
        <v>499290.06</v>
      </c>
      <c r="Q13" s="9">
        <v>335618.91</v>
      </c>
      <c r="R13" s="9">
        <f t="shared" si="40"/>
        <v>402742.69</v>
      </c>
      <c r="S13" s="9">
        <v>272301.52</v>
      </c>
      <c r="T13" s="9">
        <f t="shared" ref="T13:V13" si="41">ROUND(S13*1.2,2)</f>
        <v>326761.82</v>
      </c>
      <c r="U13" s="9">
        <v>174523.61</v>
      </c>
      <c r="V13" s="9">
        <f t="shared" si="41"/>
        <v>209428.33</v>
      </c>
      <c r="W13" s="9">
        <v>43776.07</v>
      </c>
      <c r="X13" s="9">
        <f t="shared" ref="X13:Z13" si="42">ROUND(W13*1.2,2)</f>
        <v>52531.28</v>
      </c>
      <c r="Y13" s="9">
        <v>35474.959999999999</v>
      </c>
      <c r="Z13" s="9">
        <f t="shared" si="42"/>
        <v>42569.95</v>
      </c>
      <c r="AA13" s="21">
        <f>SUM(Y13+W13+U13+S13+Q13+O13+M13+K13+I13+G13+E13+C13)</f>
        <v>2307640.12</v>
      </c>
      <c r="AB13" s="21">
        <f>SUM(Z13+X13+V13+T13+R13+P13+N13+L13+J13++H13+F13+D13)</f>
        <v>2769168.13</v>
      </c>
    </row>
    <row r="14" spans="1:28" x14ac:dyDescent="0.2">
      <c r="A14" s="3" t="s">
        <v>18</v>
      </c>
      <c r="B14" s="4" t="s">
        <v>19</v>
      </c>
      <c r="C14" s="5"/>
      <c r="D14" s="9">
        <f t="shared" si="0"/>
        <v>0</v>
      </c>
      <c r="E14" s="9">
        <v>8455.2999999999993</v>
      </c>
      <c r="F14" s="9">
        <f t="shared" si="1"/>
        <v>10146.359999999999</v>
      </c>
      <c r="G14" s="9">
        <v>14032.2</v>
      </c>
      <c r="H14" s="9">
        <f t="shared" si="2"/>
        <v>16838.64</v>
      </c>
      <c r="I14" s="9">
        <v>29503.599999999999</v>
      </c>
      <c r="J14" s="9">
        <f t="shared" si="2"/>
        <v>35404.32</v>
      </c>
      <c r="K14" s="27">
        <v>42276.5</v>
      </c>
      <c r="L14" s="9">
        <f t="shared" ref="L14:N14" si="43">ROUND(K14*1.2,2)</f>
        <v>50731.8</v>
      </c>
      <c r="M14" s="9">
        <v>58647.4</v>
      </c>
      <c r="N14" s="9">
        <f t="shared" si="43"/>
        <v>70376.88</v>
      </c>
      <c r="O14" s="9">
        <v>59367</v>
      </c>
      <c r="P14" s="9">
        <f t="shared" ref="P14:R14" si="44">ROUND(O14*1.2,2)</f>
        <v>71240.399999999994</v>
      </c>
      <c r="Q14" s="9">
        <v>58647.4</v>
      </c>
      <c r="R14" s="9">
        <f t="shared" si="44"/>
        <v>70376.88</v>
      </c>
      <c r="S14" s="9">
        <v>38138.800000000003</v>
      </c>
      <c r="T14" s="9">
        <f t="shared" ref="T14:V14" si="45">ROUND(S14*1.2,2)</f>
        <v>45766.559999999998</v>
      </c>
      <c r="U14" s="9">
        <v>23566.9</v>
      </c>
      <c r="V14" s="9">
        <f t="shared" si="45"/>
        <v>28280.28</v>
      </c>
      <c r="W14" s="9">
        <v>5756.8</v>
      </c>
      <c r="X14" s="9">
        <f t="shared" ref="X14:Z14" si="46">ROUND(W14*1.2,2)</f>
        <v>6908.16</v>
      </c>
      <c r="Y14" s="9">
        <v>4317.6000000000004</v>
      </c>
      <c r="Z14" s="9">
        <f t="shared" si="46"/>
        <v>5181.12</v>
      </c>
      <c r="AA14" s="21">
        <f>SUM(Y14+W14+U14+S14+Q14+O14+M14+K14+I14+G14+E14+C14)</f>
        <v>342709.5</v>
      </c>
      <c r="AB14" s="21">
        <f>SUM(Z14+X14+V14+T14+R14+P14+N14+L14+J14++H14+F14+D14)</f>
        <v>411251.4</v>
      </c>
    </row>
    <row r="15" spans="1:28" s="12" customFormat="1" x14ac:dyDescent="0.2">
      <c r="A15" s="6" t="s">
        <v>20</v>
      </c>
      <c r="B15" s="10" t="s">
        <v>21</v>
      </c>
      <c r="C15" s="7"/>
      <c r="D15" s="7">
        <f>C15*1.2</f>
        <v>0</v>
      </c>
      <c r="E15" s="11">
        <f t="shared" ref="E15:F15" si="47">SUM(E3:E14)</f>
        <v>670864.1100000001</v>
      </c>
      <c r="F15" s="11">
        <f t="shared" si="47"/>
        <v>805036.93200000003</v>
      </c>
      <c r="G15" s="11">
        <f>SUM(G3:G14)</f>
        <v>678103.76</v>
      </c>
      <c r="H15" s="11">
        <f>SUM(H3:H14)</f>
        <v>813724.5</v>
      </c>
      <c r="I15" s="11">
        <f>SUM(I3:I14)</f>
        <v>571775.94999999995</v>
      </c>
      <c r="J15" s="11">
        <f>SUM(J3:J14)</f>
        <v>686131.14</v>
      </c>
      <c r="K15" s="29">
        <f>SUM(K3:K14)</f>
        <v>1123319.5</v>
      </c>
      <c r="L15" s="11">
        <f>SUM(L3:L14)</f>
        <v>1347983.4000000001</v>
      </c>
      <c r="M15" s="11">
        <f>SUM(M3:M14)</f>
        <v>796285.66</v>
      </c>
      <c r="N15" s="11">
        <f>SUM(N3:N14)</f>
        <v>955542.79</v>
      </c>
      <c r="O15" s="11">
        <f>SUM(O3:O14)</f>
        <v>919068.56</v>
      </c>
      <c r="P15" s="11">
        <f>SUM(P3:P14)</f>
        <v>1102882.27</v>
      </c>
      <c r="Q15" s="11">
        <f>SUM(Q3:Q14)</f>
        <v>964298.70000000007</v>
      </c>
      <c r="R15" s="11">
        <f>SUM(R3:R14)</f>
        <v>1157158.4300000002</v>
      </c>
      <c r="S15" s="11">
        <f>SUM(S3:S14)</f>
        <v>876455.75000000012</v>
      </c>
      <c r="T15" s="11">
        <f>SUM(T3:T14)</f>
        <v>1051746.8900000001</v>
      </c>
      <c r="U15" s="11">
        <f>SUM(U3:U14)</f>
        <v>843439.4</v>
      </c>
      <c r="V15" s="11">
        <f>SUM(V3:V14)</f>
        <v>1012127.29</v>
      </c>
      <c r="W15" s="11">
        <f>SUM(W3:W14)</f>
        <v>633898.16</v>
      </c>
      <c r="X15" s="11">
        <f>SUM(X3:X14)</f>
        <v>760677.79</v>
      </c>
      <c r="Y15" s="11">
        <f>SUM(Y3:Y14)</f>
        <v>655067.11</v>
      </c>
      <c r="Z15" s="11">
        <f>SUM(Z3:Z14)</f>
        <v>786080.53</v>
      </c>
      <c r="AA15" s="22">
        <f>SUM(Y15+W15+U15+S15+Q15+O15+M15+K15+I15+G15+E15+C15)</f>
        <v>8732576.6600000001</v>
      </c>
      <c r="AB15" s="22">
        <f>SUM(Z15+X15+V15+T15+R15+P15+N15+L15+J15++H15+F15+D15)</f>
        <v>10479091.962000001</v>
      </c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  <row r="34" spans="1:1" x14ac:dyDescent="0.2">
      <c r="A34" s="8"/>
    </row>
  </sheetData>
  <mergeCells count="13">
    <mergeCell ref="AA1:AB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BA86B-D37C-CA47-9478-5A9DE2373AEB}">
  <dimension ref="A1:AB35"/>
  <sheetViews>
    <sheetView topLeftCell="N1" zoomScaleNormal="100" workbookViewId="0">
      <selection activeCell="Y9" sqref="Y9"/>
    </sheetView>
  </sheetViews>
  <sheetFormatPr baseColWidth="10" defaultRowHeight="16" x14ac:dyDescent="0.2"/>
  <cols>
    <col min="2" max="2" width="21.33203125" customWidth="1"/>
    <col min="19" max="19" width="10.83203125" style="30"/>
    <col min="27" max="28" width="11.83203125" bestFit="1" customWidth="1"/>
  </cols>
  <sheetData>
    <row r="1" spans="1:28" x14ac:dyDescent="0.2">
      <c r="A1" s="12"/>
      <c r="B1" s="12"/>
      <c r="C1" s="14">
        <v>44197</v>
      </c>
      <c r="D1" s="14"/>
      <c r="E1" s="14">
        <v>44228</v>
      </c>
      <c r="F1" s="14"/>
      <c r="G1" s="14">
        <v>44256</v>
      </c>
      <c r="H1" s="14"/>
      <c r="I1" s="14">
        <v>44287</v>
      </c>
      <c r="J1" s="14"/>
      <c r="K1" s="14">
        <v>44317</v>
      </c>
      <c r="L1" s="14"/>
      <c r="M1" s="14">
        <v>44348</v>
      </c>
      <c r="N1" s="14"/>
      <c r="O1" s="14">
        <v>44378</v>
      </c>
      <c r="P1" s="14"/>
      <c r="Q1" s="14">
        <v>44409</v>
      </c>
      <c r="R1" s="14"/>
      <c r="S1" s="14">
        <v>44440</v>
      </c>
      <c r="T1" s="14"/>
      <c r="U1" s="14">
        <v>44470</v>
      </c>
      <c r="V1" s="14"/>
      <c r="W1" s="14">
        <v>44501</v>
      </c>
      <c r="X1" s="14"/>
      <c r="Y1" s="14">
        <v>44531</v>
      </c>
      <c r="Z1" s="14"/>
      <c r="AA1" s="15" t="s">
        <v>22</v>
      </c>
      <c r="AB1" s="14"/>
    </row>
    <row r="2" spans="1:28" ht="29" x14ac:dyDescent="0.2">
      <c r="A2" s="56" t="s">
        <v>44</v>
      </c>
      <c r="B2" s="1" t="s">
        <v>0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  <c r="K2" s="2" t="s">
        <v>1</v>
      </c>
      <c r="L2" s="2" t="s">
        <v>2</v>
      </c>
      <c r="M2" s="2" t="s">
        <v>1</v>
      </c>
      <c r="N2" s="2" t="s">
        <v>2</v>
      </c>
      <c r="O2" s="2" t="s">
        <v>1</v>
      </c>
      <c r="P2" s="2" t="s">
        <v>2</v>
      </c>
      <c r="Q2" s="2" t="s">
        <v>1</v>
      </c>
      <c r="R2" s="2" t="s">
        <v>2</v>
      </c>
      <c r="S2" s="26" t="s">
        <v>1</v>
      </c>
      <c r="T2" s="2" t="s">
        <v>2</v>
      </c>
      <c r="U2" s="2" t="s">
        <v>1</v>
      </c>
      <c r="V2" s="2" t="s">
        <v>2</v>
      </c>
      <c r="W2" s="2" t="s">
        <v>1</v>
      </c>
      <c r="X2" s="2" t="s">
        <v>2</v>
      </c>
      <c r="Y2" s="2" t="s">
        <v>1</v>
      </c>
      <c r="Z2" s="2" t="s">
        <v>2</v>
      </c>
      <c r="AA2" s="2" t="s">
        <v>1</v>
      </c>
      <c r="AB2" s="2" t="s">
        <v>2</v>
      </c>
    </row>
    <row r="3" spans="1:28" x14ac:dyDescent="0.2">
      <c r="A3" s="3" t="s">
        <v>3</v>
      </c>
      <c r="B3" s="4" t="s">
        <v>4</v>
      </c>
      <c r="C3" s="5">
        <v>39278.620000000003</v>
      </c>
      <c r="D3" s="9">
        <f>ROUND(C3*1.2,2)</f>
        <v>47134.34</v>
      </c>
      <c r="E3" s="5">
        <v>39278.620000000003</v>
      </c>
      <c r="F3" s="9">
        <f>ROUND(E3*1.2,2)</f>
        <v>47134.34</v>
      </c>
      <c r="G3" s="5">
        <v>39278.620000000003</v>
      </c>
      <c r="H3" s="9">
        <f>ROUND(G3*1.2,2)</f>
        <v>47134.34</v>
      </c>
      <c r="I3" s="9">
        <v>39624.36</v>
      </c>
      <c r="J3" s="9">
        <f>ROUND(I3*1.2,2)</f>
        <v>47549.23</v>
      </c>
      <c r="K3" s="9">
        <v>39624.36</v>
      </c>
      <c r="L3" s="9">
        <f>ROUND(K3*1.2,2)</f>
        <v>47549.23</v>
      </c>
      <c r="M3" s="9">
        <v>39624.36</v>
      </c>
      <c r="N3" s="9">
        <f>ROUND(M3*1.2,2)</f>
        <v>47549.23</v>
      </c>
      <c r="O3" s="9">
        <v>30184.02</v>
      </c>
      <c r="P3" s="9">
        <f>ROUND(O3*1.2,2)</f>
        <v>36220.82</v>
      </c>
      <c r="Q3" s="9">
        <v>30184.02</v>
      </c>
      <c r="R3" s="9">
        <f>ROUND(Q3*1.2,2)</f>
        <v>36220.82</v>
      </c>
      <c r="S3" s="27">
        <v>39405.480000000003</v>
      </c>
      <c r="T3" s="9">
        <f>ROUND(S3*1.2,2)</f>
        <v>47286.58</v>
      </c>
      <c r="U3" s="9">
        <v>39405.480000000003</v>
      </c>
      <c r="V3" s="9">
        <f>ROUND(U3*1.2,2)</f>
        <v>47286.58</v>
      </c>
      <c r="W3" s="9">
        <v>41124.579999999994</v>
      </c>
      <c r="X3" s="9">
        <f>ROUND(W3*1.2,2)</f>
        <v>49349.5</v>
      </c>
      <c r="Y3" s="9">
        <v>42843.62</v>
      </c>
      <c r="Z3" s="9">
        <f>ROUND(Y3*1.2,2)</f>
        <v>51412.34</v>
      </c>
      <c r="AA3" s="23">
        <f>SUM(Y3+W3+U3+S3+Q3+O3+M3+K3+I3+G3+E3+C3)</f>
        <v>459856.13999999996</v>
      </c>
      <c r="AB3" s="23">
        <f>SUM(Z3+X3+V3+T3+R3+P3+N3+L3+J3++H3+F3+D3)</f>
        <v>551827.34999999986</v>
      </c>
    </row>
    <row r="4" spans="1:28" x14ac:dyDescent="0.2">
      <c r="A4" s="3" t="s">
        <v>3</v>
      </c>
      <c r="B4" s="4" t="s">
        <v>5</v>
      </c>
      <c r="C4" s="5">
        <v>72036.350000000006</v>
      </c>
      <c r="D4" s="9">
        <f t="shared" ref="D4" si="0">ROUND(C4*1.2,2)</f>
        <v>86443.62</v>
      </c>
      <c r="E4" s="5">
        <v>72036.350000000006</v>
      </c>
      <c r="F4" s="9">
        <f t="shared" ref="F4" si="1">ROUND(E4*1.2,2)</f>
        <v>86443.62</v>
      </c>
      <c r="G4" s="9">
        <v>72643.17</v>
      </c>
      <c r="H4" s="9">
        <f t="shared" ref="H4:J15" si="2">ROUND(G4*1.2,2)</f>
        <v>87171.8</v>
      </c>
      <c r="I4" s="9">
        <v>74160.22</v>
      </c>
      <c r="J4" s="9">
        <f t="shared" si="2"/>
        <v>88992.26</v>
      </c>
      <c r="K4" s="9">
        <v>74160.22</v>
      </c>
      <c r="L4" s="9">
        <f t="shared" ref="L4:N15" si="3">ROUND(K4*1.2,2)</f>
        <v>88992.26</v>
      </c>
      <c r="M4" s="9">
        <v>74160.22</v>
      </c>
      <c r="N4" s="9">
        <f t="shared" si="3"/>
        <v>88992.26</v>
      </c>
      <c r="O4" s="9">
        <v>59027.96</v>
      </c>
      <c r="P4" s="9">
        <f t="shared" ref="P4:R15" si="4">ROUND(O4*1.2,2)</f>
        <v>70833.55</v>
      </c>
      <c r="Q4" s="9">
        <v>59027.96</v>
      </c>
      <c r="R4" s="9">
        <f t="shared" si="4"/>
        <v>70833.55</v>
      </c>
      <c r="S4" s="27">
        <v>73695.58</v>
      </c>
      <c r="T4" s="9">
        <f t="shared" ref="T4:V15" si="5">ROUND(S4*1.2,2)</f>
        <v>88434.7</v>
      </c>
      <c r="U4" s="9">
        <v>73695.58</v>
      </c>
      <c r="V4" s="9">
        <f t="shared" si="5"/>
        <v>88434.7</v>
      </c>
      <c r="W4" s="9">
        <v>73997.070000000007</v>
      </c>
      <c r="X4" s="9">
        <f t="shared" ref="X4:Z15" si="6">ROUND(W4*1.2,2)</f>
        <v>88796.479999999996</v>
      </c>
      <c r="Y4" s="9">
        <v>74635</v>
      </c>
      <c r="Z4" s="9">
        <f t="shared" si="6"/>
        <v>89562</v>
      </c>
      <c r="AA4" s="23">
        <f t="shared" ref="AA4:AA16" si="7">SUM(Y4+W4+U4+S4+Q4+O4+M4+K4+I4+G4+E4+C4)</f>
        <v>853275.68</v>
      </c>
      <c r="AB4" s="23">
        <f t="shared" ref="AB4:AB16" si="8">SUM(Z4+X4+V4+T4+R4+P4+N4+L4+J4++H4+F4+D4)</f>
        <v>1023930.8</v>
      </c>
    </row>
    <row r="5" spans="1:28" x14ac:dyDescent="0.2">
      <c r="A5" s="3" t="s">
        <v>3</v>
      </c>
      <c r="B5" s="4" t="s">
        <v>6</v>
      </c>
      <c r="C5" s="5">
        <v>87283.28</v>
      </c>
      <c r="D5" s="9">
        <f t="shared" ref="D5" si="9">ROUND(C5*1.2,2)</f>
        <v>104739.94</v>
      </c>
      <c r="E5" s="5">
        <v>87542.01</v>
      </c>
      <c r="F5" s="9">
        <f t="shared" ref="F5" si="10">ROUND(E5*1.2,2)</f>
        <v>105050.41</v>
      </c>
      <c r="G5" s="9">
        <v>88576.93</v>
      </c>
      <c r="H5" s="9">
        <f t="shared" si="2"/>
        <v>106292.32</v>
      </c>
      <c r="I5" s="9">
        <v>89870.58</v>
      </c>
      <c r="J5" s="9">
        <f t="shared" si="2"/>
        <v>107844.7</v>
      </c>
      <c r="K5" s="9">
        <v>90388.04</v>
      </c>
      <c r="L5" s="9">
        <f t="shared" si="3"/>
        <v>108465.65</v>
      </c>
      <c r="M5" s="9">
        <v>90646.77</v>
      </c>
      <c r="N5" s="9">
        <f t="shared" si="3"/>
        <v>108776.12</v>
      </c>
      <c r="O5" s="9">
        <v>76295.89</v>
      </c>
      <c r="P5" s="9">
        <f t="shared" si="4"/>
        <v>91555.07</v>
      </c>
      <c r="Q5" s="9">
        <v>76295.89</v>
      </c>
      <c r="R5" s="9">
        <f t="shared" si="4"/>
        <v>91555.07</v>
      </c>
      <c r="S5" s="27">
        <v>89976.69</v>
      </c>
      <c r="T5" s="9">
        <f t="shared" si="5"/>
        <v>107972.03</v>
      </c>
      <c r="U5" s="9">
        <v>90233.5</v>
      </c>
      <c r="V5" s="9">
        <f t="shared" si="5"/>
        <v>108280.2</v>
      </c>
      <c r="W5" s="9">
        <v>90233.5</v>
      </c>
      <c r="X5" s="9">
        <f t="shared" si="6"/>
        <v>108280.2</v>
      </c>
      <c r="Y5" s="9">
        <v>91517.7</v>
      </c>
      <c r="Z5" s="9">
        <f t="shared" si="6"/>
        <v>109821.24</v>
      </c>
      <c r="AA5" s="23">
        <f t="shared" si="7"/>
        <v>1048860.78</v>
      </c>
      <c r="AB5" s="23">
        <f t="shared" si="8"/>
        <v>1258632.95</v>
      </c>
    </row>
    <row r="6" spans="1:28" x14ac:dyDescent="0.2">
      <c r="A6" s="3" t="s">
        <v>3</v>
      </c>
      <c r="B6" s="4" t="s">
        <v>7</v>
      </c>
      <c r="C6" s="5">
        <v>190186.17</v>
      </c>
      <c r="D6" s="9">
        <f t="shared" ref="D6" si="11">ROUND(C6*1.2,2)</f>
        <v>228223.4</v>
      </c>
      <c r="E6" s="5">
        <v>190616.15</v>
      </c>
      <c r="F6" s="9">
        <f t="shared" ref="F6" si="12">ROUND(E6*1.2,2)</f>
        <v>228739.38</v>
      </c>
      <c r="G6" s="9">
        <v>194055.99</v>
      </c>
      <c r="H6" s="9">
        <f t="shared" si="2"/>
        <v>232867.19</v>
      </c>
      <c r="I6" s="9">
        <v>196635.87</v>
      </c>
      <c r="J6" s="9">
        <f t="shared" si="2"/>
        <v>235963.04</v>
      </c>
      <c r="K6" s="9">
        <v>197495.83</v>
      </c>
      <c r="L6" s="9">
        <f t="shared" si="3"/>
        <v>236995</v>
      </c>
      <c r="M6" s="13">
        <v>197925.81</v>
      </c>
      <c r="N6" s="9">
        <f t="shared" si="3"/>
        <v>237510.97</v>
      </c>
      <c r="O6" s="13">
        <v>164216.89000000001</v>
      </c>
      <c r="P6" s="9">
        <f t="shared" si="4"/>
        <v>197060.27</v>
      </c>
      <c r="Q6" s="13">
        <v>164395.20000000001</v>
      </c>
      <c r="R6" s="9">
        <f t="shared" si="4"/>
        <v>197274.23999999999</v>
      </c>
      <c r="S6" s="28">
        <v>194470</v>
      </c>
      <c r="T6" s="9">
        <f t="shared" si="5"/>
        <v>233364</v>
      </c>
      <c r="U6" s="13">
        <v>196158</v>
      </c>
      <c r="V6" s="9">
        <f t="shared" si="5"/>
        <v>235389.6</v>
      </c>
      <c r="W6" s="13">
        <v>196158</v>
      </c>
      <c r="X6" s="9">
        <f t="shared" si="6"/>
        <v>235389.6</v>
      </c>
      <c r="Y6" s="13">
        <v>201855.27</v>
      </c>
      <c r="Z6" s="9">
        <f t="shared" si="6"/>
        <v>242226.32</v>
      </c>
      <c r="AA6" s="23">
        <f t="shared" si="7"/>
        <v>2284169.1800000002</v>
      </c>
      <c r="AB6" s="23">
        <f t="shared" si="8"/>
        <v>2741003.01</v>
      </c>
    </row>
    <row r="7" spans="1:28" x14ac:dyDescent="0.2">
      <c r="A7" s="3" t="s">
        <v>3</v>
      </c>
      <c r="B7" s="4" t="s">
        <v>8</v>
      </c>
      <c r="C7" s="5">
        <v>71780.639999999999</v>
      </c>
      <c r="D7" s="9">
        <f t="shared" ref="D7" si="13">ROUND(C7*1.2,2)</f>
        <v>86136.77</v>
      </c>
      <c r="E7" s="9">
        <v>72128.58</v>
      </c>
      <c r="F7" s="9">
        <f t="shared" ref="F7" si="14">ROUND(E7*1.2,2)</f>
        <v>86554.3</v>
      </c>
      <c r="G7" s="9">
        <v>72302.55</v>
      </c>
      <c r="H7" s="9">
        <f t="shared" si="2"/>
        <v>86763.06</v>
      </c>
      <c r="I7" s="9">
        <v>72998.429999999993</v>
      </c>
      <c r="J7" s="9">
        <f t="shared" si="2"/>
        <v>87598.12</v>
      </c>
      <c r="K7" s="9">
        <v>73172.399999999994</v>
      </c>
      <c r="L7" s="9">
        <f t="shared" si="3"/>
        <v>87806.88</v>
      </c>
      <c r="M7" s="9">
        <v>73172.399999999994</v>
      </c>
      <c r="N7" s="9">
        <f t="shared" si="3"/>
        <v>87806.88</v>
      </c>
      <c r="O7" s="9">
        <v>59081.4</v>
      </c>
      <c r="P7" s="9">
        <f t="shared" si="4"/>
        <v>70897.679999999993</v>
      </c>
      <c r="Q7" s="9">
        <v>59081.4</v>
      </c>
      <c r="R7" s="9">
        <f t="shared" si="4"/>
        <v>70897.679999999993</v>
      </c>
      <c r="S7" s="27">
        <v>72769.2</v>
      </c>
      <c r="T7" s="9">
        <f t="shared" si="5"/>
        <v>87323.04</v>
      </c>
      <c r="U7" s="9">
        <v>71904.149999999994</v>
      </c>
      <c r="V7" s="9">
        <f t="shared" si="5"/>
        <v>86284.98</v>
      </c>
      <c r="W7" s="9">
        <v>71904.149999999994</v>
      </c>
      <c r="X7" s="9">
        <f t="shared" si="6"/>
        <v>86284.98</v>
      </c>
      <c r="Y7" s="9">
        <v>71558.210000000006</v>
      </c>
      <c r="Z7" s="9">
        <f t="shared" si="6"/>
        <v>85869.85</v>
      </c>
      <c r="AA7" s="23">
        <f t="shared" si="7"/>
        <v>841853.51</v>
      </c>
      <c r="AB7" s="23">
        <f t="shared" si="8"/>
        <v>1010224.22</v>
      </c>
    </row>
    <row r="8" spans="1:28" x14ac:dyDescent="0.2">
      <c r="A8" s="3" t="s">
        <v>3</v>
      </c>
      <c r="B8" s="4" t="s">
        <v>9</v>
      </c>
      <c r="C8" s="5">
        <v>2055.13</v>
      </c>
      <c r="D8" s="9">
        <f t="shared" ref="D8" si="15">ROUND(C8*1.2,2)</f>
        <v>2466.16</v>
      </c>
      <c r="E8" s="9">
        <v>2081.8200000000002</v>
      </c>
      <c r="F8" s="9">
        <f t="shared" ref="F8" si="16">ROUND(E8*1.2,2)</f>
        <v>2498.1799999999998</v>
      </c>
      <c r="G8" s="9">
        <v>2081.8200000000002</v>
      </c>
      <c r="H8" s="9">
        <f t="shared" si="2"/>
        <v>2498.1799999999998</v>
      </c>
      <c r="I8" s="9">
        <v>2081.8200000000002</v>
      </c>
      <c r="J8" s="9">
        <f t="shared" si="2"/>
        <v>2498.1799999999998</v>
      </c>
      <c r="K8" s="9">
        <v>2081.8200000000002</v>
      </c>
      <c r="L8" s="9">
        <f t="shared" si="3"/>
        <v>2498.1799999999998</v>
      </c>
      <c r="M8" s="9">
        <v>2081.8200000000002</v>
      </c>
      <c r="N8" s="9">
        <f t="shared" si="3"/>
        <v>2498.1799999999998</v>
      </c>
      <c r="O8" s="9">
        <v>1040.52</v>
      </c>
      <c r="P8" s="9">
        <f t="shared" si="4"/>
        <v>1248.6199999999999</v>
      </c>
      <c r="Q8" s="9">
        <v>1040.52</v>
      </c>
      <c r="R8" s="9">
        <f t="shared" si="4"/>
        <v>1248.6199999999999</v>
      </c>
      <c r="S8" s="27">
        <v>2081.8200000000002</v>
      </c>
      <c r="T8" s="9">
        <f t="shared" si="5"/>
        <v>2498.1799999999998</v>
      </c>
      <c r="U8" s="9">
        <v>2935.9</v>
      </c>
      <c r="V8" s="9">
        <f t="shared" si="5"/>
        <v>3523.08</v>
      </c>
      <c r="W8" s="9">
        <v>3709.91</v>
      </c>
      <c r="X8" s="9">
        <f t="shared" si="6"/>
        <v>4451.8900000000003</v>
      </c>
      <c r="Y8" s="9">
        <v>3710.06</v>
      </c>
      <c r="Z8" s="9">
        <f t="shared" si="6"/>
        <v>4452.07</v>
      </c>
      <c r="AA8" s="23">
        <f t="shared" si="7"/>
        <v>26982.959999999999</v>
      </c>
      <c r="AB8" s="23">
        <f t="shared" si="8"/>
        <v>32379.52</v>
      </c>
    </row>
    <row r="9" spans="1:28" x14ac:dyDescent="0.2">
      <c r="A9" s="3" t="s">
        <v>3</v>
      </c>
      <c r="B9" s="4" t="s">
        <v>10</v>
      </c>
      <c r="C9" s="5">
        <v>4071.8</v>
      </c>
      <c r="D9" s="9">
        <f t="shared" ref="D9" si="17">ROUND(C9*1.2,2)</f>
        <v>4886.16</v>
      </c>
      <c r="E9" s="9">
        <v>4071.8</v>
      </c>
      <c r="F9" s="9">
        <f t="shared" ref="F9" si="18">ROUND(E9*1.2,2)</f>
        <v>4886.16</v>
      </c>
      <c r="G9" s="9">
        <v>6584.88</v>
      </c>
      <c r="H9" s="9">
        <f t="shared" si="2"/>
        <v>7901.86</v>
      </c>
      <c r="I9" s="9">
        <v>7637.83</v>
      </c>
      <c r="J9" s="9">
        <f t="shared" si="2"/>
        <v>9165.4</v>
      </c>
      <c r="K9" s="9">
        <v>8859.3700000000008</v>
      </c>
      <c r="L9" s="9">
        <f t="shared" si="3"/>
        <v>10631.24</v>
      </c>
      <c r="M9" s="9">
        <v>9062.9599999999991</v>
      </c>
      <c r="N9" s="9">
        <f t="shared" si="3"/>
        <v>10875.55</v>
      </c>
      <c r="O9" s="9">
        <v>9266.5499999999993</v>
      </c>
      <c r="P9" s="9">
        <f t="shared" si="4"/>
        <v>11119.86</v>
      </c>
      <c r="Q9" s="9">
        <v>9062.9599999999991</v>
      </c>
      <c r="R9" s="9">
        <f t="shared" si="4"/>
        <v>10875.55</v>
      </c>
      <c r="S9" s="27">
        <v>8978.48</v>
      </c>
      <c r="T9" s="9">
        <f t="shared" si="5"/>
        <v>10774.18</v>
      </c>
      <c r="U9" s="9">
        <v>8978.48</v>
      </c>
      <c r="V9" s="9">
        <f t="shared" si="5"/>
        <v>10774.18</v>
      </c>
      <c r="W9" s="9">
        <v>8978.48</v>
      </c>
      <c r="X9" s="9">
        <f t="shared" si="6"/>
        <v>10774.18</v>
      </c>
      <c r="Y9" s="9">
        <v>8978.5499999999993</v>
      </c>
      <c r="Z9" s="9">
        <f t="shared" si="6"/>
        <v>10774.26</v>
      </c>
      <c r="AA9" s="23">
        <f t="shared" si="7"/>
        <v>94532.140000000014</v>
      </c>
      <c r="AB9" s="23">
        <f t="shared" si="8"/>
        <v>113438.58000000002</v>
      </c>
    </row>
    <row r="10" spans="1:28" x14ac:dyDescent="0.2">
      <c r="A10" s="3"/>
      <c r="B10" s="4" t="s">
        <v>23</v>
      </c>
      <c r="C10" s="5"/>
      <c r="D10" s="9"/>
      <c r="E10" s="9"/>
      <c r="F10" s="9"/>
      <c r="G10" s="9"/>
      <c r="H10" s="9"/>
      <c r="I10" s="9"/>
      <c r="J10" s="9"/>
      <c r="K10" s="9">
        <v>1017.95</v>
      </c>
      <c r="L10" s="9">
        <f t="shared" si="3"/>
        <v>1221.54</v>
      </c>
      <c r="M10" s="9">
        <v>13029.76</v>
      </c>
      <c r="N10" s="9">
        <f t="shared" si="3"/>
        <v>15635.71</v>
      </c>
      <c r="O10" s="9">
        <v>19137.46</v>
      </c>
      <c r="P10" s="9">
        <f t="shared" si="4"/>
        <v>22964.95</v>
      </c>
      <c r="Q10" s="9">
        <v>35831.839999999997</v>
      </c>
      <c r="R10" s="9">
        <f t="shared" si="4"/>
        <v>42998.21</v>
      </c>
      <c r="S10" s="27">
        <v>42754.04</v>
      </c>
      <c r="T10" s="9">
        <f t="shared" si="5"/>
        <v>51304.85</v>
      </c>
      <c r="U10" s="9">
        <v>43157.38</v>
      </c>
      <c r="V10" s="9">
        <f t="shared" si="5"/>
        <v>51788.86</v>
      </c>
      <c r="W10" s="9">
        <v>43157.38</v>
      </c>
      <c r="X10" s="9">
        <f t="shared" si="6"/>
        <v>51788.86</v>
      </c>
      <c r="Y10" s="9">
        <v>43157.37</v>
      </c>
      <c r="Z10" s="9">
        <f t="shared" si="6"/>
        <v>51788.84</v>
      </c>
      <c r="AA10" s="23">
        <f t="shared" si="7"/>
        <v>241243.18000000002</v>
      </c>
      <c r="AB10" s="23">
        <f t="shared" si="8"/>
        <v>289491.82</v>
      </c>
    </row>
    <row r="11" spans="1:28" x14ac:dyDescent="0.2">
      <c r="A11" s="3" t="s">
        <v>3</v>
      </c>
      <c r="B11" s="4" t="s">
        <v>11</v>
      </c>
      <c r="C11" s="5">
        <v>5763.52</v>
      </c>
      <c r="D11" s="9">
        <f t="shared" ref="D11" si="19">ROUND(C11*1.2,2)</f>
        <v>6916.22</v>
      </c>
      <c r="E11" s="9">
        <v>5763.52</v>
      </c>
      <c r="F11" s="9">
        <f t="shared" ref="F11" si="20">ROUND(E11*1.2,2)</f>
        <v>6916.22</v>
      </c>
      <c r="G11" s="9">
        <v>5763.52</v>
      </c>
      <c r="H11" s="9">
        <f t="shared" si="2"/>
        <v>6916.22</v>
      </c>
      <c r="I11" s="9">
        <v>5763.52</v>
      </c>
      <c r="J11" s="9">
        <f t="shared" si="2"/>
        <v>6916.22</v>
      </c>
      <c r="K11" s="9">
        <v>5763.52</v>
      </c>
      <c r="L11" s="9">
        <f t="shared" si="3"/>
        <v>6916.22</v>
      </c>
      <c r="M11" s="9">
        <v>5763.52</v>
      </c>
      <c r="N11" s="9">
        <f t="shared" si="3"/>
        <v>6916.22</v>
      </c>
      <c r="O11" s="9">
        <v>5763.52</v>
      </c>
      <c r="P11" s="9">
        <f t="shared" si="4"/>
        <v>6916.22</v>
      </c>
      <c r="Q11" s="9">
        <v>5763.52</v>
      </c>
      <c r="R11" s="9">
        <f t="shared" si="4"/>
        <v>6916.22</v>
      </c>
      <c r="S11" s="27">
        <v>5763.52</v>
      </c>
      <c r="T11" s="9">
        <f t="shared" si="5"/>
        <v>6916.22</v>
      </c>
      <c r="U11" s="9">
        <v>5763.52</v>
      </c>
      <c r="V11" s="9">
        <f t="shared" si="5"/>
        <v>6916.22</v>
      </c>
      <c r="W11" s="9">
        <v>5763.52</v>
      </c>
      <c r="X11" s="9">
        <f t="shared" si="6"/>
        <v>6916.22</v>
      </c>
      <c r="Y11" s="9">
        <v>5763.52</v>
      </c>
      <c r="Z11" s="9">
        <f t="shared" si="6"/>
        <v>6916.22</v>
      </c>
      <c r="AA11" s="23">
        <f t="shared" si="7"/>
        <v>69162.24000000002</v>
      </c>
      <c r="AB11" s="23">
        <f t="shared" si="8"/>
        <v>82994.64</v>
      </c>
    </row>
    <row r="12" spans="1:28" x14ac:dyDescent="0.2">
      <c r="A12" s="3" t="s">
        <v>12</v>
      </c>
      <c r="B12" s="4" t="s">
        <v>13</v>
      </c>
      <c r="C12" s="5">
        <v>0</v>
      </c>
      <c r="D12" s="9">
        <f t="shared" ref="D12" si="21">ROUND(C12*1.2,2)</f>
        <v>0</v>
      </c>
      <c r="E12" s="9">
        <v>0</v>
      </c>
      <c r="F12" s="9">
        <f t="shared" ref="F12" si="22">ROUND(E12*1.2,2)</f>
        <v>0</v>
      </c>
      <c r="G12" s="9">
        <v>16935</v>
      </c>
      <c r="H12" s="9">
        <f t="shared" si="2"/>
        <v>20322</v>
      </c>
      <c r="I12" s="9">
        <v>50805</v>
      </c>
      <c r="J12" s="9">
        <f t="shared" si="2"/>
        <v>60966</v>
      </c>
      <c r="K12" s="9">
        <v>0</v>
      </c>
      <c r="L12" s="9">
        <f t="shared" si="3"/>
        <v>0</v>
      </c>
      <c r="M12" s="9">
        <v>0</v>
      </c>
      <c r="N12" s="9">
        <f t="shared" si="3"/>
        <v>0</v>
      </c>
      <c r="O12" s="9">
        <v>0</v>
      </c>
      <c r="P12" s="9">
        <f t="shared" si="4"/>
        <v>0</v>
      </c>
      <c r="Q12" s="9">
        <v>0</v>
      </c>
      <c r="R12" s="9">
        <f t="shared" si="4"/>
        <v>0</v>
      </c>
      <c r="S12" s="27">
        <v>0</v>
      </c>
      <c r="T12" s="9">
        <f t="shared" si="5"/>
        <v>0</v>
      </c>
      <c r="U12" s="9">
        <v>0</v>
      </c>
      <c r="V12" s="9">
        <v>0</v>
      </c>
      <c r="W12" s="9">
        <v>50805</v>
      </c>
      <c r="X12" s="9">
        <f t="shared" si="6"/>
        <v>60966</v>
      </c>
      <c r="Y12" s="9">
        <v>59272.5</v>
      </c>
      <c r="Z12" s="9">
        <f t="shared" si="6"/>
        <v>71127</v>
      </c>
      <c r="AA12" s="23">
        <f t="shared" si="7"/>
        <v>177817.5</v>
      </c>
      <c r="AB12" s="23">
        <f t="shared" si="8"/>
        <v>213381</v>
      </c>
    </row>
    <row r="13" spans="1:28" x14ac:dyDescent="0.2">
      <c r="A13" s="3" t="s">
        <v>14</v>
      </c>
      <c r="B13" s="4" t="s">
        <v>15</v>
      </c>
      <c r="C13" s="5">
        <v>119229.38</v>
      </c>
      <c r="D13" s="9">
        <f t="shared" ref="D13" si="23">ROUND(C13*1.2,2)</f>
        <v>143075.26</v>
      </c>
      <c r="E13" s="9">
        <v>119229.38</v>
      </c>
      <c r="F13" s="9">
        <f t="shared" ref="F13" si="24">ROUND(E13*1.2,2)</f>
        <v>143075.26</v>
      </c>
      <c r="G13" s="9">
        <v>119229.38</v>
      </c>
      <c r="H13" s="9">
        <f t="shared" si="2"/>
        <v>143075.26</v>
      </c>
      <c r="I13" s="9">
        <v>119229.38</v>
      </c>
      <c r="J13" s="9">
        <f t="shared" si="2"/>
        <v>143075.26</v>
      </c>
      <c r="K13" s="9">
        <v>119229.38</v>
      </c>
      <c r="L13" s="9">
        <f t="shared" si="3"/>
        <v>143075.26</v>
      </c>
      <c r="M13" s="9">
        <v>119229.38</v>
      </c>
      <c r="N13" s="9">
        <f t="shared" si="3"/>
        <v>143075.26</v>
      </c>
      <c r="O13" s="9">
        <v>119229.38</v>
      </c>
      <c r="P13" s="9">
        <f t="shared" si="4"/>
        <v>143075.26</v>
      </c>
      <c r="Q13" s="9">
        <v>119229.38</v>
      </c>
      <c r="R13" s="9">
        <f t="shared" si="4"/>
        <v>143075.26</v>
      </c>
      <c r="S13" s="27">
        <v>119229.38</v>
      </c>
      <c r="T13" s="9">
        <f t="shared" si="5"/>
        <v>143075.26</v>
      </c>
      <c r="U13" s="9">
        <v>119229.38</v>
      </c>
      <c r="V13" s="9">
        <f t="shared" si="5"/>
        <v>143075.26</v>
      </c>
      <c r="W13" s="9">
        <v>119229.38</v>
      </c>
      <c r="X13" s="9">
        <f t="shared" si="6"/>
        <v>143075.26</v>
      </c>
      <c r="Y13" s="9">
        <v>119229.38</v>
      </c>
      <c r="Z13" s="9">
        <f t="shared" si="6"/>
        <v>143075.26</v>
      </c>
      <c r="AA13" s="23">
        <f t="shared" si="7"/>
        <v>1430752.5599999996</v>
      </c>
      <c r="AB13" s="23">
        <f t="shared" si="8"/>
        <v>1716903.12</v>
      </c>
    </row>
    <row r="14" spans="1:28" x14ac:dyDescent="0.2">
      <c r="A14" s="3" t="s">
        <v>16</v>
      </c>
      <c r="B14" s="4" t="s">
        <v>17</v>
      </c>
      <c r="C14" s="5">
        <v>11140.74</v>
      </c>
      <c r="D14" s="9">
        <f t="shared" ref="D14" si="25">ROUND(C14*1.2,2)</f>
        <v>13368.89</v>
      </c>
      <c r="E14" s="9">
        <v>6562.74</v>
      </c>
      <c r="F14" s="9">
        <f t="shared" ref="F14" si="26">ROUND(E14*1.2,2)</f>
        <v>7875.29</v>
      </c>
      <c r="G14" s="9">
        <v>50721.919999999998</v>
      </c>
      <c r="H14" s="9">
        <f t="shared" si="2"/>
        <v>60866.3</v>
      </c>
      <c r="I14" s="9">
        <v>46930.81</v>
      </c>
      <c r="J14" s="9">
        <f t="shared" si="2"/>
        <v>56316.97</v>
      </c>
      <c r="K14" s="9">
        <v>26503.48</v>
      </c>
      <c r="L14" s="9">
        <f t="shared" si="3"/>
        <v>31804.18</v>
      </c>
      <c r="M14" s="9">
        <v>95850.74</v>
      </c>
      <c r="N14" s="9">
        <f t="shared" si="3"/>
        <v>115020.89</v>
      </c>
      <c r="O14" s="9">
        <v>47306</v>
      </c>
      <c r="P14" s="9">
        <f t="shared" si="4"/>
        <v>56767.199999999997</v>
      </c>
      <c r="Q14" s="9">
        <v>127506.74</v>
      </c>
      <c r="R14" s="9">
        <f t="shared" si="4"/>
        <v>153008.09</v>
      </c>
      <c r="S14" s="27">
        <v>57700.74</v>
      </c>
      <c r="T14" s="9">
        <f t="shared" si="5"/>
        <v>69240.89</v>
      </c>
      <c r="U14" s="9">
        <v>8725.11</v>
      </c>
      <c r="V14" s="9">
        <f t="shared" si="5"/>
        <v>10470.129999999999</v>
      </c>
      <c r="W14" s="9">
        <v>9156</v>
      </c>
      <c r="X14" s="9">
        <f t="shared" si="6"/>
        <v>10987.2</v>
      </c>
      <c r="Y14" s="9">
        <v>57018.36</v>
      </c>
      <c r="Z14" s="9">
        <f t="shared" si="6"/>
        <v>68422.03</v>
      </c>
      <c r="AA14" s="23">
        <f t="shared" si="7"/>
        <v>545123.38</v>
      </c>
      <c r="AB14" s="23">
        <f t="shared" si="8"/>
        <v>654148.06000000006</v>
      </c>
    </row>
    <row r="15" spans="1:28" x14ac:dyDescent="0.2">
      <c r="A15" s="3" t="s">
        <v>18</v>
      </c>
      <c r="B15" s="4" t="s">
        <v>19</v>
      </c>
      <c r="C15" s="5">
        <v>1439.2</v>
      </c>
      <c r="D15" s="9">
        <f t="shared" ref="D15" si="27">ROUND(C15*1.2,2)</f>
        <v>1727.04</v>
      </c>
      <c r="E15" s="9">
        <v>1079.4000000000001</v>
      </c>
      <c r="F15" s="9">
        <f t="shared" ref="F15" si="28">ROUND(E15*1.2,2)</f>
        <v>1295.28</v>
      </c>
      <c r="G15" s="9">
        <v>6296.5</v>
      </c>
      <c r="H15" s="9">
        <f t="shared" si="2"/>
        <v>7555.8</v>
      </c>
      <c r="I15" s="9">
        <v>5756.8</v>
      </c>
      <c r="J15" s="9">
        <f t="shared" si="2"/>
        <v>6908.16</v>
      </c>
      <c r="K15" s="9">
        <v>2338.6999999999998</v>
      </c>
      <c r="L15" s="9">
        <f t="shared" si="3"/>
        <v>2806.44</v>
      </c>
      <c r="M15" s="9">
        <v>719.6</v>
      </c>
      <c r="N15" s="9">
        <f t="shared" si="3"/>
        <v>863.52</v>
      </c>
      <c r="O15" s="9">
        <v>0</v>
      </c>
      <c r="P15" s="9">
        <f t="shared" si="4"/>
        <v>0</v>
      </c>
      <c r="Q15" s="9">
        <v>179.9</v>
      </c>
      <c r="R15" s="9">
        <f t="shared" si="4"/>
        <v>215.88</v>
      </c>
      <c r="S15" s="27">
        <v>179.9</v>
      </c>
      <c r="T15" s="9">
        <f t="shared" si="5"/>
        <v>215.88</v>
      </c>
      <c r="U15" s="9">
        <v>6476.4</v>
      </c>
      <c r="V15" s="9">
        <f t="shared" si="5"/>
        <v>7771.68</v>
      </c>
      <c r="W15" s="9">
        <v>6296.5</v>
      </c>
      <c r="X15" s="9">
        <f t="shared" si="6"/>
        <v>7555.8</v>
      </c>
      <c r="Y15" s="9">
        <v>18169.900000000001</v>
      </c>
      <c r="Z15" s="9">
        <f t="shared" si="6"/>
        <v>21803.88</v>
      </c>
      <c r="AA15" s="23">
        <f t="shared" si="7"/>
        <v>48932.800000000003</v>
      </c>
      <c r="AB15" s="23">
        <f t="shared" si="8"/>
        <v>58719.359999999993</v>
      </c>
    </row>
    <row r="16" spans="1:28" s="12" customFormat="1" x14ac:dyDescent="0.2">
      <c r="A16" s="6" t="s">
        <v>20</v>
      </c>
      <c r="B16" s="10" t="s">
        <v>21</v>
      </c>
      <c r="C16" s="11">
        <f>SUM(C3:C15)</f>
        <v>604264.83000000007</v>
      </c>
      <c r="D16" s="11">
        <f>SUM(D3:D15)</f>
        <v>725117.8</v>
      </c>
      <c r="E16" s="11">
        <f>SUM(E3:E15)</f>
        <v>600390.37</v>
      </c>
      <c r="F16" s="11">
        <f>SUM(F3:F15)</f>
        <v>720468.44000000018</v>
      </c>
      <c r="G16" s="11">
        <f>SUM(G3:G15)</f>
        <v>674470.28</v>
      </c>
      <c r="H16" s="11">
        <f>SUM(H3:H15)</f>
        <v>809364.33000000007</v>
      </c>
      <c r="I16" s="11">
        <f>SUM(I3:I15)</f>
        <v>711494.62000000011</v>
      </c>
      <c r="J16" s="11">
        <f>SUM(J3:J15)</f>
        <v>853793.54</v>
      </c>
      <c r="K16" s="11">
        <f>SUM(K3:K15)</f>
        <v>640635.06999999995</v>
      </c>
      <c r="L16" s="11">
        <f>SUM(L3:L15)</f>
        <v>768762.08000000007</v>
      </c>
      <c r="M16" s="11">
        <f>SUM(M3:M15)</f>
        <v>721267.34000000008</v>
      </c>
      <c r="N16" s="11">
        <f>SUM(N3:N15)</f>
        <v>865520.79</v>
      </c>
      <c r="O16" s="11">
        <f>SUM(O3:O15)</f>
        <v>590549.59000000008</v>
      </c>
      <c r="P16" s="11">
        <f>SUM(P3:P15)</f>
        <v>708659.49999999988</v>
      </c>
      <c r="Q16" s="11">
        <f>SUM(Q3:Q15)</f>
        <v>687599.33000000007</v>
      </c>
      <c r="R16" s="11">
        <f>SUM(R3:R15)</f>
        <v>825119.19</v>
      </c>
      <c r="S16" s="29">
        <f>SUM(S3:S15)</f>
        <v>707004.83</v>
      </c>
      <c r="T16" s="11">
        <f>SUM(T3:T15)</f>
        <v>848405.81</v>
      </c>
      <c r="U16" s="11">
        <f>SUM(U3:U15)</f>
        <v>666662.88</v>
      </c>
      <c r="V16" s="11">
        <f>SUM(V3:V15)</f>
        <v>799995.47</v>
      </c>
      <c r="W16" s="11">
        <f>SUM(W3:W15)</f>
        <v>720513.47</v>
      </c>
      <c r="X16" s="11">
        <f>SUM(X3:X15)</f>
        <v>864616.17</v>
      </c>
      <c r="Y16" s="11">
        <f>SUM(Y3:Y15)</f>
        <v>797709.44000000006</v>
      </c>
      <c r="Z16" s="11">
        <f>SUM(Z3:Z15)</f>
        <v>957251.30999999994</v>
      </c>
      <c r="AA16" s="23">
        <f t="shared" si="7"/>
        <v>8122562.0500000007</v>
      </c>
      <c r="AB16" s="23">
        <f t="shared" si="8"/>
        <v>9747074.4300000016</v>
      </c>
    </row>
    <row r="18" spans="1:25" x14ac:dyDescent="0.2">
      <c r="Q18" s="16"/>
      <c r="U18" s="16"/>
      <c r="Y18" s="16"/>
    </row>
    <row r="19" spans="1:25" x14ac:dyDescent="0.2">
      <c r="A19" s="8"/>
    </row>
    <row r="20" spans="1:25" x14ac:dyDescent="0.2">
      <c r="A20" s="8"/>
    </row>
    <row r="21" spans="1:25" x14ac:dyDescent="0.2">
      <c r="A21" s="8"/>
    </row>
    <row r="22" spans="1:25" x14ac:dyDescent="0.2">
      <c r="A22" s="8"/>
    </row>
    <row r="23" spans="1:25" x14ac:dyDescent="0.2">
      <c r="A23" s="8"/>
    </row>
    <row r="24" spans="1:25" x14ac:dyDescent="0.2">
      <c r="A24" s="8"/>
    </row>
    <row r="25" spans="1:25" x14ac:dyDescent="0.2">
      <c r="A25" s="8"/>
    </row>
    <row r="26" spans="1:25" x14ac:dyDescent="0.2">
      <c r="A26" s="8"/>
    </row>
    <row r="27" spans="1:25" x14ac:dyDescent="0.2">
      <c r="A27" s="8"/>
    </row>
    <row r="28" spans="1:25" x14ac:dyDescent="0.2">
      <c r="A28" s="8"/>
    </row>
    <row r="29" spans="1:25" x14ac:dyDescent="0.2">
      <c r="A29" s="8"/>
    </row>
    <row r="30" spans="1:25" x14ac:dyDescent="0.2">
      <c r="A30" s="8"/>
    </row>
    <row r="31" spans="1:25" x14ac:dyDescent="0.2">
      <c r="A31" s="8"/>
    </row>
    <row r="32" spans="1:25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</sheetData>
  <mergeCells count="13">
    <mergeCell ref="AA1:AB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7DD87-18F7-6847-B0E0-313040E88524}">
  <dimension ref="A1:AD20"/>
  <sheetViews>
    <sheetView workbookViewId="0">
      <selection activeCell="O21" sqref="O21"/>
    </sheetView>
  </sheetViews>
  <sheetFormatPr baseColWidth="10" defaultRowHeight="16" x14ac:dyDescent="0.2"/>
  <cols>
    <col min="3" max="3" width="12.83203125" customWidth="1"/>
    <col min="5" max="5" width="12.6640625" customWidth="1"/>
    <col min="7" max="7" width="13.1640625" customWidth="1"/>
    <col min="19" max="19" width="10.83203125" style="30"/>
    <col min="27" max="27" width="12.1640625" customWidth="1"/>
    <col min="28" max="28" width="15.33203125" customWidth="1"/>
  </cols>
  <sheetData>
    <row r="1" spans="1:30" x14ac:dyDescent="0.2">
      <c r="A1" s="12"/>
      <c r="B1" s="12"/>
      <c r="C1" s="14">
        <v>44562</v>
      </c>
      <c r="D1" s="14"/>
      <c r="E1" s="14">
        <v>44593</v>
      </c>
      <c r="F1" s="14"/>
      <c r="G1" s="14">
        <v>44621</v>
      </c>
      <c r="H1" s="14"/>
      <c r="I1" s="14">
        <v>44652</v>
      </c>
      <c r="J1" s="14"/>
      <c r="K1" s="14">
        <v>44682</v>
      </c>
      <c r="L1" s="14"/>
      <c r="M1" s="14">
        <v>44713</v>
      </c>
      <c r="N1" s="14"/>
      <c r="O1" s="14">
        <v>44743</v>
      </c>
      <c r="P1" s="14"/>
      <c r="Q1" s="14">
        <v>44774</v>
      </c>
      <c r="R1" s="14"/>
      <c r="S1" s="14">
        <v>44805</v>
      </c>
      <c r="T1" s="14"/>
      <c r="U1" s="14">
        <v>44835</v>
      </c>
      <c r="V1" s="14"/>
      <c r="W1" s="14">
        <v>44866</v>
      </c>
      <c r="X1" s="14"/>
      <c r="Y1" s="14">
        <v>44896</v>
      </c>
      <c r="Z1" s="14"/>
      <c r="AA1" s="15" t="s">
        <v>22</v>
      </c>
      <c r="AB1" s="14"/>
    </row>
    <row r="2" spans="1:30" ht="29" x14ac:dyDescent="0.2">
      <c r="A2" s="56" t="s">
        <v>44</v>
      </c>
      <c r="B2" s="1" t="s">
        <v>0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  <c r="K2" s="2" t="s">
        <v>1</v>
      </c>
      <c r="L2" s="2" t="s">
        <v>2</v>
      </c>
      <c r="M2" s="2" t="s">
        <v>1</v>
      </c>
      <c r="N2" s="2" t="s">
        <v>2</v>
      </c>
      <c r="O2" s="2" t="s">
        <v>1</v>
      </c>
      <c r="P2" s="2" t="s">
        <v>2</v>
      </c>
      <c r="Q2" s="2" t="s">
        <v>1</v>
      </c>
      <c r="R2" s="2" t="s">
        <v>2</v>
      </c>
      <c r="S2" s="26" t="s">
        <v>1</v>
      </c>
      <c r="T2" s="2" t="s">
        <v>2</v>
      </c>
      <c r="U2" s="2" t="s">
        <v>1</v>
      </c>
      <c r="V2" s="2" t="s">
        <v>2</v>
      </c>
      <c r="W2" s="2" t="s">
        <v>1</v>
      </c>
      <c r="X2" s="2" t="s">
        <v>2</v>
      </c>
      <c r="Y2" s="2" t="s">
        <v>1</v>
      </c>
      <c r="Z2" s="2" t="s">
        <v>2</v>
      </c>
      <c r="AA2" s="2" t="s">
        <v>1</v>
      </c>
      <c r="AB2" s="2" t="s">
        <v>2</v>
      </c>
    </row>
    <row r="3" spans="1:30" x14ac:dyDescent="0.2">
      <c r="A3" s="3" t="s">
        <v>3</v>
      </c>
      <c r="B3" s="4" t="s">
        <v>4</v>
      </c>
      <c r="C3" s="9">
        <v>50251.56</v>
      </c>
      <c r="D3" s="9">
        <f t="shared" ref="D3:D10" si="0">ROUND(C3*1.2,2)</f>
        <v>60301.87</v>
      </c>
      <c r="E3" s="9">
        <v>50251.56</v>
      </c>
      <c r="F3" s="9">
        <f t="shared" ref="F3:F10" si="1">ROUND(E3*1.2,2)</f>
        <v>60301.87</v>
      </c>
      <c r="G3" s="9">
        <v>50251.56</v>
      </c>
      <c r="H3" s="9">
        <f t="shared" ref="H3" si="2">ROUND(G3*1.2,2)</f>
        <v>60301.87</v>
      </c>
      <c r="I3" s="9">
        <v>50251.56</v>
      </c>
      <c r="J3" s="9">
        <f t="shared" ref="J3" si="3">ROUND(I3*1.2,2)</f>
        <v>60301.87</v>
      </c>
      <c r="K3" s="9">
        <v>50251.56</v>
      </c>
      <c r="L3" s="9">
        <f t="shared" ref="L3" si="4">ROUND(K3*1.2,2)</f>
        <v>60301.87</v>
      </c>
      <c r="M3" s="9">
        <v>50251.56</v>
      </c>
      <c r="N3" s="9">
        <f t="shared" ref="N3" si="5">ROUND(M3*1.2,2)</f>
        <v>60301.87</v>
      </c>
      <c r="O3" s="9">
        <v>50251.56</v>
      </c>
      <c r="P3" s="9">
        <f t="shared" ref="P3" si="6">ROUND(O3*1.2,2)</f>
        <v>60301.87</v>
      </c>
      <c r="Q3" s="9">
        <v>50251.56</v>
      </c>
      <c r="R3" s="9">
        <f t="shared" ref="R3" si="7">ROUND(Q3*1.2,2)</f>
        <v>60301.87</v>
      </c>
      <c r="S3" s="9">
        <v>50251.56</v>
      </c>
      <c r="T3" s="9">
        <f t="shared" ref="T3" si="8">ROUND(S3*1.2,2)</f>
        <v>60301.87</v>
      </c>
      <c r="U3" s="9">
        <v>50251.56</v>
      </c>
      <c r="V3" s="9">
        <f t="shared" ref="V3" si="9">ROUND(U3*1.2,2)</f>
        <v>60301.87</v>
      </c>
      <c r="W3" s="9">
        <v>50251.56</v>
      </c>
      <c r="X3" s="9">
        <f t="shared" ref="X3" si="10">ROUND(W3*1.2,2)</f>
        <v>60301.87</v>
      </c>
      <c r="Y3" s="9">
        <v>50251.56</v>
      </c>
      <c r="Z3" s="9">
        <f t="shared" ref="Z3" si="11">ROUND(Y3*1.2,2)</f>
        <v>60301.87</v>
      </c>
      <c r="AA3" s="23">
        <f>SUM(Y3+W3+U3+S3+Q3+O3+M3+K3+I3+G3+E3+C3)</f>
        <v>603018.72</v>
      </c>
      <c r="AB3" s="23">
        <f>SUM(Z3+X3+V3+T3+R3+P3+N3+L3+J3++H3+F3+D3)</f>
        <v>723622.44000000006</v>
      </c>
      <c r="AD3" s="41"/>
    </row>
    <row r="4" spans="1:30" x14ac:dyDescent="0.2">
      <c r="A4" s="3" t="s">
        <v>3</v>
      </c>
      <c r="B4" s="4" t="s">
        <v>5</v>
      </c>
      <c r="C4" s="9">
        <v>93979.756249999991</v>
      </c>
      <c r="D4" s="9">
        <f t="shared" si="0"/>
        <v>112775.71</v>
      </c>
      <c r="E4" s="9">
        <v>93979.756249999991</v>
      </c>
      <c r="F4" s="9">
        <f t="shared" si="1"/>
        <v>112775.71</v>
      </c>
      <c r="G4" s="9">
        <v>93979.756249999991</v>
      </c>
      <c r="H4" s="9">
        <f t="shared" ref="H4" si="12">ROUND(G4*1.2,2)</f>
        <v>112775.71</v>
      </c>
      <c r="I4" s="9">
        <v>93979.756249999991</v>
      </c>
      <c r="J4" s="9">
        <f t="shared" ref="J4" si="13">ROUND(I4*1.2,2)</f>
        <v>112775.71</v>
      </c>
      <c r="K4" s="9">
        <v>93979.756249999991</v>
      </c>
      <c r="L4" s="9">
        <f t="shared" ref="L4" si="14">ROUND(K4*1.2,2)</f>
        <v>112775.71</v>
      </c>
      <c r="M4" s="9">
        <v>93979.756249999991</v>
      </c>
      <c r="N4" s="9">
        <f t="shared" ref="N4" si="15">ROUND(M4*1.2,2)</f>
        <v>112775.71</v>
      </c>
      <c r="O4" s="9">
        <v>93979.756249999991</v>
      </c>
      <c r="P4" s="9">
        <f t="shared" ref="P4" si="16">ROUND(O4*1.2,2)</f>
        <v>112775.71</v>
      </c>
      <c r="Q4" s="9">
        <v>93979.756249999991</v>
      </c>
      <c r="R4" s="9">
        <f t="shared" ref="R4" si="17">ROUND(Q4*1.2,2)</f>
        <v>112775.71</v>
      </c>
      <c r="S4" s="9">
        <v>93979.756249999991</v>
      </c>
      <c r="T4" s="9">
        <f t="shared" ref="T4" si="18">ROUND(S4*1.2,2)</f>
        <v>112775.71</v>
      </c>
      <c r="U4" s="9">
        <v>93979.756249999991</v>
      </c>
      <c r="V4" s="9">
        <f t="shared" ref="V4" si="19">ROUND(U4*1.2,2)</f>
        <v>112775.71</v>
      </c>
      <c r="W4" s="9">
        <v>93979.756249999991</v>
      </c>
      <c r="X4" s="9">
        <f t="shared" ref="X4" si="20">ROUND(W4*1.2,2)</f>
        <v>112775.71</v>
      </c>
      <c r="Y4" s="9">
        <v>93979.756249999991</v>
      </c>
      <c r="Z4" s="9">
        <f t="shared" ref="Z4" si="21">ROUND(Y4*1.2,2)</f>
        <v>112775.71</v>
      </c>
      <c r="AA4" s="23">
        <f t="shared" ref="AA4:AA16" si="22">SUM(Y4+W4+U4+S4+Q4+O4+M4+K4+I4+G4+E4+C4)</f>
        <v>1127757.075</v>
      </c>
      <c r="AB4" s="23">
        <f t="shared" ref="AB4:AB16" si="23">SUM(Z4+X4+V4+T4+R4+P4+N4+L4+J4++H4+F4+D4)</f>
        <v>1353308.5199999998</v>
      </c>
      <c r="AD4" s="41"/>
    </row>
    <row r="5" spans="1:30" x14ac:dyDescent="0.2">
      <c r="A5" s="3" t="s">
        <v>3</v>
      </c>
      <c r="B5" s="4" t="s">
        <v>6</v>
      </c>
      <c r="C5" s="9">
        <v>115069.61</v>
      </c>
      <c r="D5" s="9">
        <f t="shared" si="0"/>
        <v>138083.53</v>
      </c>
      <c r="E5" s="9">
        <v>115069.61</v>
      </c>
      <c r="F5" s="9">
        <f t="shared" si="1"/>
        <v>138083.53</v>
      </c>
      <c r="G5" s="9">
        <v>115069.61</v>
      </c>
      <c r="H5" s="9">
        <f t="shared" ref="H5" si="24">ROUND(G5*1.2,2)</f>
        <v>138083.53</v>
      </c>
      <c r="I5" s="9">
        <v>115069.61</v>
      </c>
      <c r="J5" s="9">
        <f t="shared" ref="J5" si="25">ROUND(I5*1.2,2)</f>
        <v>138083.53</v>
      </c>
      <c r="K5" s="9">
        <v>115069.61</v>
      </c>
      <c r="L5" s="9">
        <f t="shared" ref="L5" si="26">ROUND(K5*1.2,2)</f>
        <v>138083.53</v>
      </c>
      <c r="M5" s="9">
        <v>115069.61</v>
      </c>
      <c r="N5" s="9">
        <f t="shared" ref="N5" si="27">ROUND(M5*1.2,2)</f>
        <v>138083.53</v>
      </c>
      <c r="O5" s="9">
        <v>115069.61</v>
      </c>
      <c r="P5" s="9">
        <f t="shared" ref="P5" si="28">ROUND(O5*1.2,2)</f>
        <v>138083.53</v>
      </c>
      <c r="Q5" s="9">
        <v>115069.61</v>
      </c>
      <c r="R5" s="9">
        <f t="shared" ref="R5" si="29">ROUND(Q5*1.2,2)</f>
        <v>138083.53</v>
      </c>
      <c r="S5" s="9">
        <v>115069.61</v>
      </c>
      <c r="T5" s="9">
        <f t="shared" ref="T5" si="30">ROUND(S5*1.2,2)</f>
        <v>138083.53</v>
      </c>
      <c r="U5" s="9">
        <v>115069.61</v>
      </c>
      <c r="V5" s="9">
        <f t="shared" ref="V5" si="31">ROUND(U5*1.2,2)</f>
        <v>138083.53</v>
      </c>
      <c r="W5" s="9">
        <v>115069.61</v>
      </c>
      <c r="X5" s="9">
        <f t="shared" ref="X5" si="32">ROUND(W5*1.2,2)</f>
        <v>138083.53</v>
      </c>
      <c r="Y5" s="9">
        <v>115069.61</v>
      </c>
      <c r="Z5" s="9">
        <f t="shared" ref="Z5" si="33">ROUND(Y5*1.2,2)</f>
        <v>138083.53</v>
      </c>
      <c r="AA5" s="23">
        <f>SUM(Y5+W5+U5+S5+Q5+O5+M5+K5+I5+G5+E5+C5)</f>
        <v>1380835.3200000003</v>
      </c>
      <c r="AB5" s="23">
        <f t="shared" si="23"/>
        <v>1657002.36</v>
      </c>
      <c r="AD5" s="41"/>
    </row>
    <row r="6" spans="1:30" x14ac:dyDescent="0.2">
      <c r="A6" s="3" t="s">
        <v>3</v>
      </c>
      <c r="B6" s="4" t="s">
        <v>7</v>
      </c>
      <c r="C6" s="9">
        <v>252950.32</v>
      </c>
      <c r="D6" s="9">
        <f t="shared" si="0"/>
        <v>303540.38</v>
      </c>
      <c r="E6" s="9">
        <v>252950.32</v>
      </c>
      <c r="F6" s="9">
        <f t="shared" si="1"/>
        <v>303540.38</v>
      </c>
      <c r="G6" s="9">
        <v>252950.32</v>
      </c>
      <c r="H6" s="9">
        <f t="shared" ref="H6" si="34">ROUND(G6*1.2,2)</f>
        <v>303540.38</v>
      </c>
      <c r="I6" s="9">
        <v>252950.32</v>
      </c>
      <c r="J6" s="9">
        <f t="shared" ref="J6" si="35">ROUND(I6*1.2,2)</f>
        <v>303540.38</v>
      </c>
      <c r="K6" s="9">
        <v>252950.32</v>
      </c>
      <c r="L6" s="9">
        <f t="shared" ref="L6" si="36">ROUND(K6*1.2,2)</f>
        <v>303540.38</v>
      </c>
      <c r="M6" s="9">
        <v>252950.32</v>
      </c>
      <c r="N6" s="9">
        <f t="shared" ref="N6" si="37">ROUND(M6*1.2,2)</f>
        <v>303540.38</v>
      </c>
      <c r="O6" s="9">
        <v>252950.32</v>
      </c>
      <c r="P6" s="9">
        <f t="shared" ref="P6" si="38">ROUND(O6*1.2,2)</f>
        <v>303540.38</v>
      </c>
      <c r="Q6" s="9">
        <v>252950.32</v>
      </c>
      <c r="R6" s="9">
        <f t="shared" ref="R6" si="39">ROUND(Q6*1.2,2)</f>
        <v>303540.38</v>
      </c>
      <c r="S6" s="9">
        <v>252950.32</v>
      </c>
      <c r="T6" s="9">
        <f t="shared" ref="T6" si="40">ROUND(S6*1.2,2)</f>
        <v>303540.38</v>
      </c>
      <c r="U6" s="9">
        <v>252950.32</v>
      </c>
      <c r="V6" s="9">
        <f t="shared" ref="V6" si="41">ROUND(U6*1.2,2)</f>
        <v>303540.38</v>
      </c>
      <c r="W6" s="9">
        <v>252950.32</v>
      </c>
      <c r="X6" s="9">
        <f t="shared" ref="X6" si="42">ROUND(W6*1.2,2)</f>
        <v>303540.38</v>
      </c>
      <c r="Y6" s="9">
        <v>252950.32</v>
      </c>
      <c r="Z6" s="9">
        <f t="shared" ref="Z6" si="43">ROUND(Y6*1.2,2)</f>
        <v>303540.38</v>
      </c>
      <c r="AA6" s="23">
        <f>SUM(Y6+W6+U6+S6+Q6+O6+M6+K6+I6+G6+E6+C6)</f>
        <v>3035403.84</v>
      </c>
      <c r="AB6" s="23">
        <f t="shared" si="23"/>
        <v>3642484.5599999991</v>
      </c>
      <c r="AD6" s="41"/>
    </row>
    <row r="7" spans="1:30" x14ac:dyDescent="0.2">
      <c r="A7" s="3" t="s">
        <v>3</v>
      </c>
      <c r="B7" s="4" t="s">
        <v>8</v>
      </c>
      <c r="C7" s="9">
        <v>91695.24</v>
      </c>
      <c r="D7" s="9">
        <f t="shared" si="0"/>
        <v>110034.29</v>
      </c>
      <c r="E7" s="9">
        <v>91695.24</v>
      </c>
      <c r="F7" s="9">
        <f t="shared" si="1"/>
        <v>110034.29</v>
      </c>
      <c r="G7" s="9">
        <v>91695.24</v>
      </c>
      <c r="H7" s="9">
        <f t="shared" ref="H7" si="44">ROUND(G7*1.2,2)</f>
        <v>110034.29</v>
      </c>
      <c r="I7" s="9">
        <v>91695.24</v>
      </c>
      <c r="J7" s="9">
        <f t="shared" ref="J7" si="45">ROUND(I7*1.2,2)</f>
        <v>110034.29</v>
      </c>
      <c r="K7" s="9">
        <v>91695.24</v>
      </c>
      <c r="L7" s="9">
        <f t="shared" ref="L7" si="46">ROUND(K7*1.2,2)</f>
        <v>110034.29</v>
      </c>
      <c r="M7" s="9">
        <v>91695.24</v>
      </c>
      <c r="N7" s="9">
        <f t="shared" ref="N7" si="47">ROUND(M7*1.2,2)</f>
        <v>110034.29</v>
      </c>
      <c r="O7" s="9">
        <v>91695.24</v>
      </c>
      <c r="P7" s="9">
        <f t="shared" ref="P7" si="48">ROUND(O7*1.2,2)</f>
        <v>110034.29</v>
      </c>
      <c r="Q7" s="9">
        <v>91695.24</v>
      </c>
      <c r="R7" s="9">
        <f t="shared" ref="R7" si="49">ROUND(Q7*1.2,2)</f>
        <v>110034.29</v>
      </c>
      <c r="S7" s="9">
        <v>91695.24</v>
      </c>
      <c r="T7" s="9">
        <f t="shared" ref="T7" si="50">ROUND(S7*1.2,2)</f>
        <v>110034.29</v>
      </c>
      <c r="U7" s="9">
        <v>91695.24</v>
      </c>
      <c r="V7" s="9">
        <f t="shared" ref="V7" si="51">ROUND(U7*1.2,2)</f>
        <v>110034.29</v>
      </c>
      <c r="W7" s="9">
        <v>91695.24</v>
      </c>
      <c r="X7" s="9">
        <f t="shared" ref="X7" si="52">ROUND(W7*1.2,2)</f>
        <v>110034.29</v>
      </c>
      <c r="Y7" s="9">
        <v>91695.24</v>
      </c>
      <c r="Z7" s="9">
        <f t="shared" ref="Z7" si="53">ROUND(Y7*1.2,2)</f>
        <v>110034.29</v>
      </c>
      <c r="AA7" s="23">
        <f t="shared" si="22"/>
        <v>1100342.8800000001</v>
      </c>
      <c r="AB7" s="23">
        <f t="shared" si="23"/>
        <v>1320411.4800000002</v>
      </c>
      <c r="AD7" s="41"/>
    </row>
    <row r="8" spans="1:30" x14ac:dyDescent="0.2">
      <c r="A8" s="3" t="s">
        <v>3</v>
      </c>
      <c r="B8" s="4" t="s">
        <v>9</v>
      </c>
      <c r="C8" s="9">
        <v>3811.82</v>
      </c>
      <c r="D8" s="9">
        <f t="shared" si="0"/>
        <v>4574.18</v>
      </c>
      <c r="E8" s="9">
        <v>3811.82</v>
      </c>
      <c r="F8" s="9">
        <f t="shared" si="1"/>
        <v>4574.18</v>
      </c>
      <c r="G8" s="9">
        <v>3811.82</v>
      </c>
      <c r="H8" s="9">
        <f t="shared" ref="H8" si="54">ROUND(G8*1.2,2)</f>
        <v>4574.18</v>
      </c>
      <c r="I8" s="9">
        <v>3811.82</v>
      </c>
      <c r="J8" s="9">
        <f t="shared" ref="J8" si="55">ROUND(I8*1.2,2)</f>
        <v>4574.18</v>
      </c>
      <c r="K8" s="9">
        <v>3811.82</v>
      </c>
      <c r="L8" s="9">
        <f t="shared" ref="L8" si="56">ROUND(K8*1.2,2)</f>
        <v>4574.18</v>
      </c>
      <c r="M8" s="9">
        <v>3811.82</v>
      </c>
      <c r="N8" s="9">
        <f t="shared" ref="N8" si="57">ROUND(M8*1.2,2)</f>
        <v>4574.18</v>
      </c>
      <c r="O8" s="9">
        <v>3811.82</v>
      </c>
      <c r="P8" s="9">
        <f t="shared" ref="P8" si="58">ROUND(O8*1.2,2)</f>
        <v>4574.18</v>
      </c>
      <c r="Q8" s="9">
        <v>3811.82</v>
      </c>
      <c r="R8" s="9">
        <f t="shared" ref="R8" si="59">ROUND(Q8*1.2,2)</f>
        <v>4574.18</v>
      </c>
      <c r="S8" s="9">
        <v>3811.82</v>
      </c>
      <c r="T8" s="9">
        <f t="shared" ref="T8" si="60">ROUND(S8*1.2,2)</f>
        <v>4574.18</v>
      </c>
      <c r="U8" s="9">
        <v>3811.82</v>
      </c>
      <c r="V8" s="9">
        <f t="shared" ref="V8" si="61">ROUND(U8*1.2,2)</f>
        <v>4574.18</v>
      </c>
      <c r="W8" s="9">
        <v>3811.82</v>
      </c>
      <c r="X8" s="9">
        <f t="shared" ref="X8" si="62">ROUND(W8*1.2,2)</f>
        <v>4574.18</v>
      </c>
      <c r="Y8" s="9">
        <v>3811.82</v>
      </c>
      <c r="Z8" s="9">
        <f t="shared" ref="Z8" si="63">ROUND(Y8*1.2,2)</f>
        <v>4574.18</v>
      </c>
      <c r="AA8" s="23">
        <f t="shared" si="22"/>
        <v>45741.840000000004</v>
      </c>
      <c r="AB8" s="23">
        <f t="shared" si="23"/>
        <v>54890.16</v>
      </c>
      <c r="AD8" s="41"/>
    </row>
    <row r="9" spans="1:30" x14ac:dyDescent="0.2">
      <c r="A9" s="3" t="s">
        <v>3</v>
      </c>
      <c r="B9" s="4" t="s">
        <v>10</v>
      </c>
      <c r="C9" s="9">
        <v>12832.46</v>
      </c>
      <c r="D9" s="9">
        <f t="shared" si="0"/>
        <v>15398.95</v>
      </c>
      <c r="E9" s="9">
        <v>12832.46</v>
      </c>
      <c r="F9" s="9">
        <f t="shared" si="1"/>
        <v>15398.95</v>
      </c>
      <c r="G9" s="9">
        <v>12832.46</v>
      </c>
      <c r="H9" s="9">
        <f t="shared" ref="H9" si="64">ROUND(G9*1.2,2)</f>
        <v>15398.95</v>
      </c>
      <c r="I9" s="9">
        <v>12832.46</v>
      </c>
      <c r="J9" s="9">
        <f t="shared" ref="J9" si="65">ROUND(I9*1.2,2)</f>
        <v>15398.95</v>
      </c>
      <c r="K9" s="9">
        <v>12832.46</v>
      </c>
      <c r="L9" s="9">
        <f t="shared" ref="L9" si="66">ROUND(K9*1.2,2)</f>
        <v>15398.95</v>
      </c>
      <c r="M9" s="9">
        <v>12832.46</v>
      </c>
      <c r="N9" s="9">
        <f t="shared" ref="N9" si="67">ROUND(M9*1.2,2)</f>
        <v>15398.95</v>
      </c>
      <c r="O9" s="9">
        <v>12832.46</v>
      </c>
      <c r="P9" s="9">
        <f t="shared" ref="P9" si="68">ROUND(O9*1.2,2)</f>
        <v>15398.95</v>
      </c>
      <c r="Q9" s="9">
        <v>12832.46</v>
      </c>
      <c r="R9" s="9">
        <f t="shared" ref="R9" si="69">ROUND(Q9*1.2,2)</f>
        <v>15398.95</v>
      </c>
      <c r="S9" s="9">
        <v>12832.46</v>
      </c>
      <c r="T9" s="9">
        <f t="shared" ref="T9" si="70">ROUND(S9*1.2,2)</f>
        <v>15398.95</v>
      </c>
      <c r="U9" s="9">
        <v>12832.46</v>
      </c>
      <c r="V9" s="9">
        <f t="shared" ref="V9" si="71">ROUND(U9*1.2,2)</f>
        <v>15398.95</v>
      </c>
      <c r="W9" s="9">
        <v>12832.46</v>
      </c>
      <c r="X9" s="9">
        <f t="shared" ref="X9" si="72">ROUND(W9*1.2,2)</f>
        <v>15398.95</v>
      </c>
      <c r="Y9" s="9">
        <v>12832.46</v>
      </c>
      <c r="Z9" s="9">
        <f t="shared" ref="Z9" si="73">ROUND(Y9*1.2,2)</f>
        <v>15398.95</v>
      </c>
      <c r="AA9" s="23">
        <f t="shared" si="22"/>
        <v>153989.51999999996</v>
      </c>
      <c r="AB9" s="23">
        <f t="shared" si="23"/>
        <v>184787.40000000002</v>
      </c>
      <c r="AD9" s="41"/>
    </row>
    <row r="10" spans="1:30" x14ac:dyDescent="0.2">
      <c r="A10" s="3"/>
      <c r="B10" s="4" t="s">
        <v>23</v>
      </c>
      <c r="C10" s="9">
        <v>43157.38</v>
      </c>
      <c r="D10" s="9">
        <f t="shared" si="0"/>
        <v>51788.86</v>
      </c>
      <c r="E10" s="9">
        <v>43157.38</v>
      </c>
      <c r="F10" s="9">
        <f t="shared" si="1"/>
        <v>51788.86</v>
      </c>
      <c r="G10" s="9">
        <v>43157.34</v>
      </c>
      <c r="H10" s="9">
        <f t="shared" ref="H4:J15" si="74">ROUND(G10*1.2,2)</f>
        <v>51788.81</v>
      </c>
      <c r="I10" s="9">
        <v>0</v>
      </c>
      <c r="J10" s="9">
        <f t="shared" si="74"/>
        <v>0</v>
      </c>
      <c r="K10" s="9">
        <v>0</v>
      </c>
      <c r="L10" s="9">
        <f t="shared" ref="L4:N15" si="75">ROUND(K10*1.2,2)</f>
        <v>0</v>
      </c>
      <c r="M10" s="9">
        <v>0</v>
      </c>
      <c r="N10" s="9">
        <f t="shared" si="75"/>
        <v>0</v>
      </c>
      <c r="O10" s="9">
        <v>0</v>
      </c>
      <c r="P10" s="9">
        <f t="shared" ref="P4:R15" si="76">ROUND(O10*1.2,2)</f>
        <v>0</v>
      </c>
      <c r="Q10" s="9">
        <v>0</v>
      </c>
      <c r="R10" s="9">
        <f t="shared" si="76"/>
        <v>0</v>
      </c>
      <c r="S10" s="27">
        <v>0</v>
      </c>
      <c r="T10" s="9">
        <f t="shared" ref="T4:V15" si="77">ROUND(S10*1.2,2)</f>
        <v>0</v>
      </c>
      <c r="U10" s="9">
        <v>0</v>
      </c>
      <c r="V10" s="9">
        <f t="shared" si="77"/>
        <v>0</v>
      </c>
      <c r="W10" s="9">
        <v>0</v>
      </c>
      <c r="X10" s="9">
        <f t="shared" ref="X4:Z15" si="78">ROUND(W10*1.2,2)</f>
        <v>0</v>
      </c>
      <c r="Y10" s="9">
        <v>0</v>
      </c>
      <c r="Z10" s="9">
        <f t="shared" si="78"/>
        <v>0</v>
      </c>
      <c r="AA10" s="23">
        <f>SUM(Y10+W10+U10+S10+Q10+O10+M10+K10+I10+G10+E10+C10)</f>
        <v>129472.1</v>
      </c>
      <c r="AB10" s="23">
        <f t="shared" si="23"/>
        <v>155366.53</v>
      </c>
      <c r="AD10" s="41"/>
    </row>
    <row r="11" spans="1:30" x14ac:dyDescent="0.2">
      <c r="A11" s="3" t="s">
        <v>3</v>
      </c>
      <c r="B11" s="4" t="s">
        <v>11</v>
      </c>
      <c r="C11" s="9">
        <v>5763.52</v>
      </c>
      <c r="D11" s="9">
        <f t="shared" ref="D11:D15" si="79">ROUND(C11*1.2,2)</f>
        <v>6916.22</v>
      </c>
      <c r="E11" s="9">
        <v>5763.52</v>
      </c>
      <c r="F11" s="9">
        <f t="shared" ref="F11:F15" si="80">ROUND(E11*1.2,2)</f>
        <v>6916.22</v>
      </c>
      <c r="G11" s="9">
        <v>5763.56</v>
      </c>
      <c r="H11" s="9">
        <f t="shared" si="74"/>
        <v>6916.27</v>
      </c>
      <c r="I11" s="9">
        <v>5763.52</v>
      </c>
      <c r="J11" s="9">
        <f t="shared" si="74"/>
        <v>6916.22</v>
      </c>
      <c r="K11" s="9">
        <v>5763.52</v>
      </c>
      <c r="L11" s="9">
        <f t="shared" si="75"/>
        <v>6916.22</v>
      </c>
      <c r="M11" s="9">
        <v>5763.52</v>
      </c>
      <c r="N11" s="9">
        <f t="shared" si="75"/>
        <v>6916.22</v>
      </c>
      <c r="O11" s="9">
        <v>5763.52</v>
      </c>
      <c r="P11" s="9">
        <f t="shared" si="76"/>
        <v>6916.22</v>
      </c>
      <c r="Q11" s="9">
        <v>5763.52</v>
      </c>
      <c r="R11" s="9">
        <f t="shared" si="76"/>
        <v>6916.22</v>
      </c>
      <c r="S11" s="27">
        <v>5763.52</v>
      </c>
      <c r="T11" s="9">
        <f t="shared" si="77"/>
        <v>6916.22</v>
      </c>
      <c r="U11" s="9">
        <v>5763.52</v>
      </c>
      <c r="V11" s="9">
        <f t="shared" si="77"/>
        <v>6916.22</v>
      </c>
      <c r="W11" s="9">
        <v>5763.52</v>
      </c>
      <c r="X11" s="9">
        <f t="shared" si="78"/>
        <v>6916.22</v>
      </c>
      <c r="Y11" s="9">
        <v>5763.52</v>
      </c>
      <c r="Z11" s="9">
        <f t="shared" si="78"/>
        <v>6916.22</v>
      </c>
      <c r="AA11" s="23">
        <f t="shared" si="22"/>
        <v>69162.280000000013</v>
      </c>
      <c r="AB11" s="23">
        <f t="shared" si="23"/>
        <v>82994.69</v>
      </c>
      <c r="AD11" s="41"/>
    </row>
    <row r="12" spans="1:30" x14ac:dyDescent="0.2">
      <c r="A12" s="3" t="s">
        <v>12</v>
      </c>
      <c r="B12" s="4" t="s">
        <v>13</v>
      </c>
      <c r="C12" s="9">
        <v>33870</v>
      </c>
      <c r="D12" s="9">
        <f t="shared" si="79"/>
        <v>40644</v>
      </c>
      <c r="E12" s="9">
        <v>25402.5</v>
      </c>
      <c r="F12" s="9">
        <f t="shared" si="80"/>
        <v>30483</v>
      </c>
      <c r="G12" s="9">
        <v>16935</v>
      </c>
      <c r="H12" s="9">
        <f t="shared" si="74"/>
        <v>20322</v>
      </c>
      <c r="I12" s="9">
        <v>333870</v>
      </c>
      <c r="J12" s="9">
        <f t="shared" si="74"/>
        <v>400644</v>
      </c>
      <c r="K12" s="9">
        <v>333870</v>
      </c>
      <c r="L12" s="9">
        <f t="shared" si="75"/>
        <v>400644</v>
      </c>
      <c r="M12" s="9">
        <v>155601.35999999999</v>
      </c>
      <c r="N12" s="9">
        <f t="shared" si="75"/>
        <v>186721.63</v>
      </c>
      <c r="O12" s="9">
        <v>0</v>
      </c>
      <c r="P12" s="9">
        <f t="shared" si="76"/>
        <v>0</v>
      </c>
      <c r="Q12" s="9">
        <v>0</v>
      </c>
      <c r="R12" s="9">
        <f t="shared" si="76"/>
        <v>0</v>
      </c>
      <c r="S12" s="27">
        <v>0</v>
      </c>
      <c r="T12" s="9">
        <f t="shared" si="77"/>
        <v>0</v>
      </c>
      <c r="U12" s="9">
        <v>0</v>
      </c>
      <c r="V12" s="9">
        <v>0</v>
      </c>
      <c r="W12" s="9">
        <v>0</v>
      </c>
      <c r="X12" s="9">
        <f t="shared" si="78"/>
        <v>0</v>
      </c>
      <c r="Y12" s="9">
        <v>0</v>
      </c>
      <c r="Z12" s="9">
        <f t="shared" si="78"/>
        <v>0</v>
      </c>
      <c r="AA12" s="23">
        <f t="shared" si="22"/>
        <v>899548.86</v>
      </c>
      <c r="AB12" s="23">
        <f t="shared" si="23"/>
        <v>1079458.6299999999</v>
      </c>
      <c r="AD12" s="41"/>
    </row>
    <row r="13" spans="1:30" x14ac:dyDescent="0.2">
      <c r="A13" s="3" t="s">
        <v>14</v>
      </c>
      <c r="B13" s="4" t="s">
        <v>15</v>
      </c>
      <c r="C13" s="9">
        <v>119229.38</v>
      </c>
      <c r="D13" s="9">
        <f t="shared" si="79"/>
        <v>143075.26</v>
      </c>
      <c r="E13" s="9">
        <v>119229.38</v>
      </c>
      <c r="F13" s="9">
        <f t="shared" si="80"/>
        <v>143075.26</v>
      </c>
      <c r="G13" s="9">
        <v>119229.38</v>
      </c>
      <c r="H13" s="9">
        <f t="shared" si="74"/>
        <v>143075.26</v>
      </c>
      <c r="I13" s="9">
        <v>119229.38</v>
      </c>
      <c r="J13" s="9">
        <f t="shared" si="74"/>
        <v>143075.26</v>
      </c>
      <c r="K13" s="9">
        <v>119229.38</v>
      </c>
      <c r="L13" s="9">
        <f t="shared" si="75"/>
        <v>143075.26</v>
      </c>
      <c r="M13" s="9">
        <v>119229.38</v>
      </c>
      <c r="N13" s="9">
        <f t="shared" si="75"/>
        <v>143075.26</v>
      </c>
      <c r="O13" s="9">
        <v>119229.38</v>
      </c>
      <c r="P13" s="9">
        <f t="shared" si="76"/>
        <v>143075.26</v>
      </c>
      <c r="Q13" s="9">
        <v>119229.38</v>
      </c>
      <c r="R13" s="9">
        <f t="shared" si="76"/>
        <v>143075.26</v>
      </c>
      <c r="S13" s="27">
        <v>119229.38</v>
      </c>
      <c r="T13" s="9">
        <f t="shared" si="77"/>
        <v>143075.26</v>
      </c>
      <c r="U13" s="9">
        <v>119229.38</v>
      </c>
      <c r="V13" s="9">
        <f t="shared" si="77"/>
        <v>143075.26</v>
      </c>
      <c r="W13" s="9">
        <v>119229.38</v>
      </c>
      <c r="X13" s="9">
        <f t="shared" si="78"/>
        <v>143075.26</v>
      </c>
      <c r="Y13" s="9">
        <v>119229.38</v>
      </c>
      <c r="Z13" s="9">
        <f t="shared" si="78"/>
        <v>143075.26</v>
      </c>
      <c r="AA13" s="23">
        <f t="shared" si="22"/>
        <v>1430752.5599999996</v>
      </c>
      <c r="AB13" s="23">
        <f t="shared" si="23"/>
        <v>1716903.12</v>
      </c>
      <c r="AD13" s="41"/>
    </row>
    <row r="14" spans="1:30" x14ac:dyDescent="0.2">
      <c r="A14" s="3" t="s">
        <v>16</v>
      </c>
      <c r="B14" s="4" t="s">
        <v>17</v>
      </c>
      <c r="C14" s="9">
        <v>92672.72</v>
      </c>
      <c r="D14" s="9">
        <f t="shared" si="79"/>
        <v>111207.26</v>
      </c>
      <c r="E14" s="9">
        <v>70842.06</v>
      </c>
      <c r="F14" s="9">
        <f t="shared" si="80"/>
        <v>85010.47</v>
      </c>
      <c r="G14" s="9">
        <v>112870.1</v>
      </c>
      <c r="H14" s="9">
        <f>ROUND(G14*1.2,2)</f>
        <v>135444.12</v>
      </c>
      <c r="I14" s="9">
        <v>0</v>
      </c>
      <c r="J14" s="9">
        <f t="shared" si="74"/>
        <v>0</v>
      </c>
      <c r="K14" s="9">
        <v>0</v>
      </c>
      <c r="L14" s="9">
        <f t="shared" si="75"/>
        <v>0</v>
      </c>
      <c r="M14" s="9">
        <v>0</v>
      </c>
      <c r="N14" s="9">
        <f t="shared" si="75"/>
        <v>0</v>
      </c>
      <c r="O14" s="9">
        <v>0</v>
      </c>
      <c r="P14" s="9">
        <f t="shared" si="76"/>
        <v>0</v>
      </c>
      <c r="Q14" s="9">
        <v>0</v>
      </c>
      <c r="R14" s="9">
        <f t="shared" si="76"/>
        <v>0</v>
      </c>
      <c r="S14" s="27">
        <v>0</v>
      </c>
      <c r="T14" s="9">
        <f t="shared" si="77"/>
        <v>0</v>
      </c>
      <c r="U14" s="9">
        <v>0</v>
      </c>
      <c r="V14" s="9">
        <f t="shared" si="77"/>
        <v>0</v>
      </c>
      <c r="W14" s="9">
        <v>0</v>
      </c>
      <c r="X14" s="9">
        <f t="shared" si="78"/>
        <v>0</v>
      </c>
      <c r="Y14" s="9">
        <v>0</v>
      </c>
      <c r="Z14" s="9">
        <f t="shared" si="78"/>
        <v>0</v>
      </c>
      <c r="AA14" s="23">
        <f>SUM(Y14+W14+U14+S14+Q14+O14+M14+K14+I14+G14+E14+C14)</f>
        <v>276384.88</v>
      </c>
      <c r="AB14" s="23">
        <f t="shared" si="23"/>
        <v>331661.84999999998</v>
      </c>
      <c r="AD14" s="41"/>
    </row>
    <row r="15" spans="1:30" x14ac:dyDescent="0.2">
      <c r="A15" s="3" t="s">
        <v>18</v>
      </c>
      <c r="B15" s="4" t="s">
        <v>19</v>
      </c>
      <c r="C15" s="9">
        <v>18889.5</v>
      </c>
      <c r="D15" s="9">
        <f t="shared" si="79"/>
        <v>22667.4</v>
      </c>
      <c r="E15" s="9">
        <v>15291.5</v>
      </c>
      <c r="F15" s="9">
        <f t="shared" si="80"/>
        <v>18349.8</v>
      </c>
      <c r="G15" s="9">
        <v>19968.900000000001</v>
      </c>
      <c r="H15" s="9">
        <f t="shared" si="74"/>
        <v>23962.68</v>
      </c>
      <c r="I15" s="41">
        <v>11927.122222222222</v>
      </c>
      <c r="J15" s="9">
        <f t="shared" si="74"/>
        <v>14312.55</v>
      </c>
      <c r="K15" s="41">
        <v>11927.122222222222</v>
      </c>
      <c r="L15" s="9">
        <f t="shared" si="75"/>
        <v>14312.55</v>
      </c>
      <c r="M15" s="41">
        <v>11927.122222222222</v>
      </c>
      <c r="N15" s="9">
        <f t="shared" si="75"/>
        <v>14312.55</v>
      </c>
      <c r="O15" s="41">
        <v>11927.122222222222</v>
      </c>
      <c r="P15" s="9">
        <f t="shared" si="76"/>
        <v>14312.55</v>
      </c>
      <c r="Q15" s="41">
        <v>11927.122222222222</v>
      </c>
      <c r="R15" s="9">
        <f t="shared" si="76"/>
        <v>14312.55</v>
      </c>
      <c r="S15" s="41">
        <v>11927.122222222222</v>
      </c>
      <c r="T15" s="9">
        <f t="shared" si="77"/>
        <v>14312.55</v>
      </c>
      <c r="U15" s="41">
        <v>11927.122222222222</v>
      </c>
      <c r="V15" s="9">
        <f t="shared" si="77"/>
        <v>14312.55</v>
      </c>
      <c r="W15" s="41">
        <v>11927.122222222222</v>
      </c>
      <c r="X15" s="9">
        <f t="shared" si="78"/>
        <v>14312.55</v>
      </c>
      <c r="Y15" s="41">
        <v>11927.122222222222</v>
      </c>
      <c r="Z15" s="9">
        <f t="shared" si="78"/>
        <v>14312.55</v>
      </c>
      <c r="AA15" s="23">
        <f t="shared" si="22"/>
        <v>161494.00000000003</v>
      </c>
      <c r="AB15" s="23">
        <f t="shared" si="23"/>
        <v>193792.83</v>
      </c>
    </row>
    <row r="16" spans="1:30" x14ac:dyDescent="0.2">
      <c r="A16" s="6" t="s">
        <v>20</v>
      </c>
      <c r="B16" s="10" t="s">
        <v>21</v>
      </c>
      <c r="C16" s="11">
        <f>SUM(C3:C15)</f>
        <v>934173.26624999987</v>
      </c>
      <c r="D16" s="11">
        <f>SUM(D3:D15)</f>
        <v>1121007.9099999999</v>
      </c>
      <c r="E16" s="11">
        <f>SUM(E3:E15)</f>
        <v>900277.10624999995</v>
      </c>
      <c r="F16" s="11">
        <f>SUM(F3:F15)</f>
        <v>1080332.52</v>
      </c>
      <c r="G16" s="11">
        <f>SUM(G3:G15)</f>
        <v>938515.0462499999</v>
      </c>
      <c r="H16" s="11">
        <f>SUM(H3:H15)</f>
        <v>1126218.05</v>
      </c>
      <c r="I16" s="11">
        <f>SUM(I3:I15)</f>
        <v>1091380.7884722219</v>
      </c>
      <c r="J16" s="11">
        <f>SUM(J3:J15)</f>
        <v>1309656.94</v>
      </c>
      <c r="K16" s="11">
        <f>SUM(K3:K15)</f>
        <v>1091380.7884722219</v>
      </c>
      <c r="L16" s="11">
        <f>SUM(L3:L15)</f>
        <v>1309656.94</v>
      </c>
      <c r="M16" s="11">
        <f>SUM(M3:M15)</f>
        <v>913112.14847222215</v>
      </c>
      <c r="N16" s="11">
        <f>SUM(N3:N15)</f>
        <v>1095734.57</v>
      </c>
      <c r="O16" s="11">
        <f>SUM(O3:O15)</f>
        <v>757510.78847222216</v>
      </c>
      <c r="P16" s="11">
        <f>SUM(P3:P15)</f>
        <v>909012.94000000006</v>
      </c>
      <c r="Q16" s="11">
        <f>SUM(Q3:Q15)</f>
        <v>757510.78847222216</v>
      </c>
      <c r="R16" s="11">
        <f>SUM(R3:R15)</f>
        <v>909012.94000000006</v>
      </c>
      <c r="S16" s="29">
        <f>SUM(S3:S15)</f>
        <v>757510.78847222216</v>
      </c>
      <c r="T16" s="11">
        <f>SUM(T3:T15)</f>
        <v>909012.94000000006</v>
      </c>
      <c r="U16" s="11">
        <f>SUM(U3:U15)</f>
        <v>757510.78847222216</v>
      </c>
      <c r="V16" s="11">
        <f>SUM(V3:V15)</f>
        <v>909012.94000000006</v>
      </c>
      <c r="W16" s="11">
        <f>SUM(W3:W15)</f>
        <v>757510.78847222216</v>
      </c>
      <c r="X16" s="11">
        <f>SUM(X3:X15)</f>
        <v>909012.94000000006</v>
      </c>
      <c r="Y16" s="11">
        <f>SUM(Y3:Y15)</f>
        <v>757510.78847222216</v>
      </c>
      <c r="Z16" s="11">
        <f>SUM(Z3:Z15)</f>
        <v>909012.94000000006</v>
      </c>
      <c r="AA16" s="23">
        <f t="shared" si="22"/>
        <v>10413903.874999998</v>
      </c>
      <c r="AB16" s="23">
        <f t="shared" si="23"/>
        <v>12496684.57</v>
      </c>
    </row>
    <row r="20" spans="7:7" x14ac:dyDescent="0.2">
      <c r="G20" s="42"/>
    </row>
  </sheetData>
  <mergeCells count="13">
    <mergeCell ref="AA1:AB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845A0-3F42-8B48-96D0-D7585BD89294}">
  <dimension ref="A1:AB16"/>
  <sheetViews>
    <sheetView topLeftCell="L1" workbookViewId="0">
      <selection activeCell="Z11" sqref="Z3:Z11"/>
    </sheetView>
  </sheetViews>
  <sheetFormatPr baseColWidth="10" defaultRowHeight="16" x14ac:dyDescent="0.2"/>
  <cols>
    <col min="3" max="3" width="12.83203125" customWidth="1"/>
    <col min="5" max="5" width="12.6640625" customWidth="1"/>
    <col min="7" max="7" width="13.1640625" customWidth="1"/>
    <col min="19" max="19" width="10.83203125" style="30"/>
    <col min="27" max="27" width="11.1640625" bestFit="1" customWidth="1"/>
    <col min="28" max="28" width="14.83203125" customWidth="1"/>
  </cols>
  <sheetData>
    <row r="1" spans="1:28" x14ac:dyDescent="0.2">
      <c r="A1" s="12"/>
      <c r="B1" s="12"/>
      <c r="C1" s="14">
        <v>44927</v>
      </c>
      <c r="D1" s="14"/>
      <c r="E1" s="14">
        <v>44958</v>
      </c>
      <c r="F1" s="14"/>
      <c r="G1" s="14">
        <v>44986</v>
      </c>
      <c r="H1" s="14"/>
      <c r="I1" s="14">
        <v>45017</v>
      </c>
      <c r="J1" s="14"/>
      <c r="K1" s="14">
        <v>45047</v>
      </c>
      <c r="L1" s="14"/>
      <c r="M1" s="14">
        <v>45078</v>
      </c>
      <c r="N1" s="14"/>
      <c r="O1" s="14">
        <v>45108</v>
      </c>
      <c r="P1" s="14"/>
      <c r="Q1" s="14">
        <v>45139</v>
      </c>
      <c r="R1" s="14"/>
      <c r="S1" s="14">
        <v>45170</v>
      </c>
      <c r="T1" s="14"/>
      <c r="U1" s="14">
        <v>45200</v>
      </c>
      <c r="V1" s="14"/>
      <c r="W1" s="14">
        <v>45231</v>
      </c>
      <c r="X1" s="14"/>
      <c r="Y1" s="14">
        <v>45261</v>
      </c>
      <c r="Z1" s="14"/>
      <c r="AA1" s="15" t="s">
        <v>22</v>
      </c>
      <c r="AB1" s="14"/>
    </row>
    <row r="2" spans="1:28" ht="29" x14ac:dyDescent="0.2">
      <c r="A2" s="56" t="s">
        <v>44</v>
      </c>
      <c r="B2" s="1" t="s">
        <v>0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  <c r="K2" s="2" t="s">
        <v>1</v>
      </c>
      <c r="L2" s="2" t="s">
        <v>2</v>
      </c>
      <c r="M2" s="2" t="s">
        <v>1</v>
      </c>
      <c r="N2" s="2" t="s">
        <v>2</v>
      </c>
      <c r="O2" s="2" t="s">
        <v>1</v>
      </c>
      <c r="P2" s="2" t="s">
        <v>2</v>
      </c>
      <c r="Q2" s="2" t="s">
        <v>1</v>
      </c>
      <c r="R2" s="2" t="s">
        <v>2</v>
      </c>
      <c r="S2" s="26" t="s">
        <v>1</v>
      </c>
      <c r="T2" s="2" t="s">
        <v>2</v>
      </c>
      <c r="U2" s="2" t="s">
        <v>1</v>
      </c>
      <c r="V2" s="2" t="s">
        <v>2</v>
      </c>
      <c r="W2" s="2" t="s">
        <v>1</v>
      </c>
      <c r="X2" s="2" t="s">
        <v>2</v>
      </c>
      <c r="Y2" s="2" t="s">
        <v>1</v>
      </c>
      <c r="Z2" s="2" t="s">
        <v>2</v>
      </c>
      <c r="AA2" s="2" t="s">
        <v>1</v>
      </c>
      <c r="AB2" s="2" t="s">
        <v>2</v>
      </c>
    </row>
    <row r="3" spans="1:28" x14ac:dyDescent="0.2">
      <c r="A3" s="3" t="s">
        <v>3</v>
      </c>
      <c r="B3" s="4" t="s">
        <v>4</v>
      </c>
      <c r="C3" s="9">
        <v>50251.56</v>
      </c>
      <c r="D3" s="9">
        <f t="shared" ref="D3:D15" si="0">ROUND(C3*1.2,2)</f>
        <v>60301.87</v>
      </c>
      <c r="E3" s="9">
        <v>50251.56</v>
      </c>
      <c r="F3" s="9">
        <f t="shared" ref="F3:F15" si="1">ROUND(E3*1.2,2)</f>
        <v>60301.87</v>
      </c>
      <c r="G3" s="9">
        <v>50251.56</v>
      </c>
      <c r="H3" s="9">
        <f t="shared" ref="H3" si="2">ROUND(G3*1.2,2)</f>
        <v>60301.87</v>
      </c>
      <c r="I3" s="9">
        <v>50251.56</v>
      </c>
      <c r="J3" s="9">
        <f t="shared" ref="J3" si="3">ROUND(I3*1.2,2)</f>
        <v>60301.87</v>
      </c>
      <c r="K3" s="9">
        <v>50251.56</v>
      </c>
      <c r="L3" s="9">
        <f t="shared" ref="L3" si="4">ROUND(K3*1.2,2)</f>
        <v>60301.87</v>
      </c>
      <c r="M3" s="9">
        <v>50251.56</v>
      </c>
      <c r="N3" s="9">
        <f t="shared" ref="N3" si="5">ROUND(M3*1.2,2)</f>
        <v>60301.87</v>
      </c>
      <c r="O3" s="9">
        <v>50251.56</v>
      </c>
      <c r="P3" s="9">
        <f t="shared" ref="P3" si="6">ROUND(O3*1.2,2)</f>
        <v>60301.87</v>
      </c>
      <c r="Q3" s="9">
        <v>50251.56</v>
      </c>
      <c r="R3" s="9">
        <f t="shared" ref="R3" si="7">ROUND(Q3*1.2,2)</f>
        <v>60301.87</v>
      </c>
      <c r="S3" s="9">
        <v>50251.56</v>
      </c>
      <c r="T3" s="9">
        <f t="shared" ref="T3" si="8">ROUND(S3*1.2,2)</f>
        <v>60301.87</v>
      </c>
      <c r="U3" s="9">
        <v>50251.56</v>
      </c>
      <c r="V3" s="9">
        <f t="shared" ref="V3" si="9">ROUND(U3*1.2,2)</f>
        <v>60301.87</v>
      </c>
      <c r="W3" s="9">
        <v>50251.56</v>
      </c>
      <c r="X3" s="9">
        <f t="shared" ref="X3" si="10">ROUND(W3*1.2,2)</f>
        <v>60301.87</v>
      </c>
      <c r="Y3" s="9">
        <v>50251.56</v>
      </c>
      <c r="Z3" s="9">
        <f t="shared" ref="Z3" si="11">ROUND(Y3*1.2,2)</f>
        <v>60301.87</v>
      </c>
      <c r="AA3" s="23">
        <f>SUM(Y3+W3+U3+S3+Q3+O3+M3+K3+I3+G3+E3+C3)</f>
        <v>603018.72</v>
      </c>
      <c r="AB3" s="23">
        <f>SUM(Z3+X3+V3+T3+R3+P3+N3+L3+J3++H3+F3+D3)</f>
        <v>723622.44000000006</v>
      </c>
    </row>
    <row r="4" spans="1:28" x14ac:dyDescent="0.2">
      <c r="A4" s="3" t="s">
        <v>3</v>
      </c>
      <c r="B4" s="4" t="s">
        <v>5</v>
      </c>
      <c r="C4" s="9">
        <v>93979.756249999991</v>
      </c>
      <c r="D4" s="9">
        <f t="shared" si="0"/>
        <v>112775.71</v>
      </c>
      <c r="E4" s="9">
        <v>93979.756249999991</v>
      </c>
      <c r="F4" s="9">
        <f t="shared" si="1"/>
        <v>112775.71</v>
      </c>
      <c r="G4" s="9">
        <v>93979.756249999991</v>
      </c>
      <c r="H4" s="9">
        <f t="shared" ref="H4" si="12">ROUND(G4*1.2,2)</f>
        <v>112775.71</v>
      </c>
      <c r="I4" s="9">
        <v>93979.756249999991</v>
      </c>
      <c r="J4" s="9">
        <f t="shared" ref="J4" si="13">ROUND(I4*1.2,2)</f>
        <v>112775.71</v>
      </c>
      <c r="K4" s="9">
        <v>93979.756249999991</v>
      </c>
      <c r="L4" s="9">
        <f t="shared" ref="L4" si="14">ROUND(K4*1.2,2)</f>
        <v>112775.71</v>
      </c>
      <c r="M4" s="9">
        <v>93979.756249999991</v>
      </c>
      <c r="N4" s="9">
        <f t="shared" ref="N4" si="15">ROUND(M4*1.2,2)</f>
        <v>112775.71</v>
      </c>
      <c r="O4" s="9">
        <v>93979.756249999991</v>
      </c>
      <c r="P4" s="9">
        <f t="shared" ref="P4" si="16">ROUND(O4*1.2,2)</f>
        <v>112775.71</v>
      </c>
      <c r="Q4" s="9">
        <v>93979.756249999991</v>
      </c>
      <c r="R4" s="9">
        <f t="shared" ref="R4" si="17">ROUND(Q4*1.2,2)</f>
        <v>112775.71</v>
      </c>
      <c r="S4" s="9">
        <v>93979.756249999991</v>
      </c>
      <c r="T4" s="9">
        <f t="shared" ref="T4" si="18">ROUND(S4*1.2,2)</f>
        <v>112775.71</v>
      </c>
      <c r="U4" s="9">
        <v>93979.756249999991</v>
      </c>
      <c r="V4" s="9">
        <f t="shared" ref="V4" si="19">ROUND(U4*1.2,2)</f>
        <v>112775.71</v>
      </c>
      <c r="W4" s="9">
        <v>93979.756249999991</v>
      </c>
      <c r="X4" s="9">
        <f t="shared" ref="X4" si="20">ROUND(W4*1.2,2)</f>
        <v>112775.71</v>
      </c>
      <c r="Y4" s="9">
        <v>93979.756249999991</v>
      </c>
      <c r="Z4" s="9">
        <f t="shared" ref="Z4" si="21">ROUND(Y4*1.2,2)</f>
        <v>112775.71</v>
      </c>
      <c r="AA4" s="23">
        <f t="shared" ref="AA4:AA16" si="22">SUM(Y4+W4+U4+S4+Q4+O4+M4+K4+I4+G4+E4+C4)</f>
        <v>1127757.075</v>
      </c>
      <c r="AB4" s="23">
        <f t="shared" ref="AB4:AB16" si="23">SUM(Z4+X4+V4+T4+R4+P4+N4+L4+J4++H4+F4+D4)</f>
        <v>1353308.5199999998</v>
      </c>
    </row>
    <row r="5" spans="1:28" x14ac:dyDescent="0.2">
      <c r="A5" s="3" t="s">
        <v>3</v>
      </c>
      <c r="B5" s="4" t="s">
        <v>6</v>
      </c>
      <c r="C5" s="9">
        <v>115069.61</v>
      </c>
      <c r="D5" s="9">
        <f t="shared" si="0"/>
        <v>138083.53</v>
      </c>
      <c r="E5" s="9">
        <v>115069.61</v>
      </c>
      <c r="F5" s="9">
        <f t="shared" si="1"/>
        <v>138083.53</v>
      </c>
      <c r="G5" s="9">
        <v>115069.61</v>
      </c>
      <c r="H5" s="9">
        <f t="shared" ref="H5" si="24">ROUND(G5*1.2,2)</f>
        <v>138083.53</v>
      </c>
      <c r="I5" s="9">
        <v>115069.61</v>
      </c>
      <c r="J5" s="9">
        <f t="shared" ref="J5" si="25">ROUND(I5*1.2,2)</f>
        <v>138083.53</v>
      </c>
      <c r="K5" s="9">
        <v>115069.61</v>
      </c>
      <c r="L5" s="9">
        <f t="shared" ref="L5" si="26">ROUND(K5*1.2,2)</f>
        <v>138083.53</v>
      </c>
      <c r="M5" s="9">
        <v>115069.61</v>
      </c>
      <c r="N5" s="9">
        <f t="shared" ref="N5" si="27">ROUND(M5*1.2,2)</f>
        <v>138083.53</v>
      </c>
      <c r="O5" s="9">
        <v>115069.61</v>
      </c>
      <c r="P5" s="9">
        <f t="shared" ref="P5" si="28">ROUND(O5*1.2,2)</f>
        <v>138083.53</v>
      </c>
      <c r="Q5" s="9">
        <v>115069.61</v>
      </c>
      <c r="R5" s="9">
        <f t="shared" ref="R5" si="29">ROUND(Q5*1.2,2)</f>
        <v>138083.53</v>
      </c>
      <c r="S5" s="9">
        <v>115069.61</v>
      </c>
      <c r="T5" s="9">
        <f t="shared" ref="T5" si="30">ROUND(S5*1.2,2)</f>
        <v>138083.53</v>
      </c>
      <c r="U5" s="9">
        <v>115069.61</v>
      </c>
      <c r="V5" s="9">
        <f t="shared" ref="V5" si="31">ROUND(U5*1.2,2)</f>
        <v>138083.53</v>
      </c>
      <c r="W5" s="9">
        <v>115069.61</v>
      </c>
      <c r="X5" s="9">
        <f t="shared" ref="X5" si="32">ROUND(W5*1.2,2)</f>
        <v>138083.53</v>
      </c>
      <c r="Y5" s="9">
        <v>115069.61</v>
      </c>
      <c r="Z5" s="9">
        <f t="shared" ref="Z5" si="33">ROUND(Y5*1.2,2)</f>
        <v>138083.53</v>
      </c>
      <c r="AA5" s="23">
        <f>SUM(Y5+W5+U5+S5+Q5+O5+M5+K5+I5+G5+E5+C5)</f>
        <v>1380835.3200000003</v>
      </c>
      <c r="AB5" s="23">
        <f t="shared" si="23"/>
        <v>1657002.36</v>
      </c>
    </row>
    <row r="6" spans="1:28" x14ac:dyDescent="0.2">
      <c r="A6" s="3" t="s">
        <v>3</v>
      </c>
      <c r="B6" s="4" t="s">
        <v>7</v>
      </c>
      <c r="C6" s="9">
        <v>252950.32</v>
      </c>
      <c r="D6" s="9">
        <f t="shared" si="0"/>
        <v>303540.38</v>
      </c>
      <c r="E6" s="9">
        <v>252950.32</v>
      </c>
      <c r="F6" s="9">
        <f t="shared" si="1"/>
        <v>303540.38</v>
      </c>
      <c r="G6" s="9">
        <v>252950.32</v>
      </c>
      <c r="H6" s="9">
        <f t="shared" ref="H6" si="34">ROUND(G6*1.2,2)</f>
        <v>303540.38</v>
      </c>
      <c r="I6" s="9">
        <v>252950.32</v>
      </c>
      <c r="J6" s="9">
        <f t="shared" ref="J6" si="35">ROUND(I6*1.2,2)</f>
        <v>303540.38</v>
      </c>
      <c r="K6" s="9">
        <v>252950.32</v>
      </c>
      <c r="L6" s="9">
        <f t="shared" ref="L6" si="36">ROUND(K6*1.2,2)</f>
        <v>303540.38</v>
      </c>
      <c r="M6" s="9">
        <v>252950.32</v>
      </c>
      <c r="N6" s="9">
        <f t="shared" ref="N6" si="37">ROUND(M6*1.2,2)</f>
        <v>303540.38</v>
      </c>
      <c r="O6" s="9">
        <v>252950.32</v>
      </c>
      <c r="P6" s="9">
        <f t="shared" ref="P6" si="38">ROUND(O6*1.2,2)</f>
        <v>303540.38</v>
      </c>
      <c r="Q6" s="9">
        <v>252950.32</v>
      </c>
      <c r="R6" s="9">
        <f t="shared" ref="R6" si="39">ROUND(Q6*1.2,2)</f>
        <v>303540.38</v>
      </c>
      <c r="S6" s="9">
        <v>252950.32</v>
      </c>
      <c r="T6" s="9">
        <f t="shared" ref="T6" si="40">ROUND(S6*1.2,2)</f>
        <v>303540.38</v>
      </c>
      <c r="U6" s="9">
        <v>252950.32</v>
      </c>
      <c r="V6" s="9">
        <f t="shared" ref="V6" si="41">ROUND(U6*1.2,2)</f>
        <v>303540.38</v>
      </c>
      <c r="W6" s="9">
        <v>252950.32</v>
      </c>
      <c r="X6" s="9">
        <f t="shared" ref="X6" si="42">ROUND(W6*1.2,2)</f>
        <v>303540.38</v>
      </c>
      <c r="Y6" s="9">
        <v>252950.32</v>
      </c>
      <c r="Z6" s="9">
        <f t="shared" ref="Z6" si="43">ROUND(Y6*1.2,2)</f>
        <v>303540.38</v>
      </c>
      <c r="AA6" s="23">
        <f>SUM(Y6+W6+U6+S6+Q6+O6+M6+K6+I6+G6+E6+C6)</f>
        <v>3035403.84</v>
      </c>
      <c r="AB6" s="23">
        <f t="shared" si="23"/>
        <v>3642484.5599999991</v>
      </c>
    </row>
    <row r="7" spans="1:28" x14ac:dyDescent="0.2">
      <c r="A7" s="3" t="s">
        <v>3</v>
      </c>
      <c r="B7" s="4" t="s">
        <v>8</v>
      </c>
      <c r="C7" s="9">
        <v>91695.24</v>
      </c>
      <c r="D7" s="9">
        <f t="shared" si="0"/>
        <v>110034.29</v>
      </c>
      <c r="E7" s="9">
        <v>91695.24</v>
      </c>
      <c r="F7" s="9">
        <f t="shared" si="1"/>
        <v>110034.29</v>
      </c>
      <c r="G7" s="9">
        <v>91695.24</v>
      </c>
      <c r="H7" s="9">
        <f t="shared" ref="H7" si="44">ROUND(G7*1.2,2)</f>
        <v>110034.29</v>
      </c>
      <c r="I7" s="9">
        <v>91695.24</v>
      </c>
      <c r="J7" s="9">
        <f t="shared" ref="J7" si="45">ROUND(I7*1.2,2)</f>
        <v>110034.29</v>
      </c>
      <c r="K7" s="9">
        <v>91695.24</v>
      </c>
      <c r="L7" s="9">
        <f t="shared" ref="L7" si="46">ROUND(K7*1.2,2)</f>
        <v>110034.29</v>
      </c>
      <c r="M7" s="9">
        <v>91695.24</v>
      </c>
      <c r="N7" s="9">
        <f t="shared" ref="N7" si="47">ROUND(M7*1.2,2)</f>
        <v>110034.29</v>
      </c>
      <c r="O7" s="9">
        <v>91695.24</v>
      </c>
      <c r="P7" s="9">
        <f t="shared" ref="P7" si="48">ROUND(O7*1.2,2)</f>
        <v>110034.29</v>
      </c>
      <c r="Q7" s="9">
        <v>91695.24</v>
      </c>
      <c r="R7" s="9">
        <f t="shared" ref="R7" si="49">ROUND(Q7*1.2,2)</f>
        <v>110034.29</v>
      </c>
      <c r="S7" s="9">
        <v>91695.24</v>
      </c>
      <c r="T7" s="9">
        <f t="shared" ref="T7" si="50">ROUND(S7*1.2,2)</f>
        <v>110034.29</v>
      </c>
      <c r="U7" s="9">
        <v>91695.24</v>
      </c>
      <c r="V7" s="9">
        <f t="shared" ref="V7" si="51">ROUND(U7*1.2,2)</f>
        <v>110034.29</v>
      </c>
      <c r="W7" s="9">
        <v>91695.24</v>
      </c>
      <c r="X7" s="9">
        <f t="shared" ref="X7" si="52">ROUND(W7*1.2,2)</f>
        <v>110034.29</v>
      </c>
      <c r="Y7" s="9">
        <v>91695.24</v>
      </c>
      <c r="Z7" s="9">
        <f t="shared" ref="Z7" si="53">ROUND(Y7*1.2,2)</f>
        <v>110034.29</v>
      </c>
      <c r="AA7" s="23">
        <f t="shared" si="22"/>
        <v>1100342.8800000001</v>
      </c>
      <c r="AB7" s="23">
        <f t="shared" si="23"/>
        <v>1320411.4800000002</v>
      </c>
    </row>
    <row r="8" spans="1:28" x14ac:dyDescent="0.2">
      <c r="A8" s="3" t="s">
        <v>3</v>
      </c>
      <c r="B8" s="4" t="s">
        <v>9</v>
      </c>
      <c r="C8" s="9">
        <v>3811.82</v>
      </c>
      <c r="D8" s="9">
        <f t="shared" si="0"/>
        <v>4574.18</v>
      </c>
      <c r="E8" s="9">
        <v>3811.82</v>
      </c>
      <c r="F8" s="9">
        <f t="shared" si="1"/>
        <v>4574.18</v>
      </c>
      <c r="G8" s="9">
        <v>3811.82</v>
      </c>
      <c r="H8" s="9">
        <f t="shared" ref="H8" si="54">ROUND(G8*1.2,2)</f>
        <v>4574.18</v>
      </c>
      <c r="I8" s="9">
        <v>3811.82</v>
      </c>
      <c r="J8" s="9">
        <f t="shared" ref="J8" si="55">ROUND(I8*1.2,2)</f>
        <v>4574.18</v>
      </c>
      <c r="K8" s="9">
        <v>3811.82</v>
      </c>
      <c r="L8" s="9">
        <f t="shared" ref="L8" si="56">ROUND(K8*1.2,2)</f>
        <v>4574.18</v>
      </c>
      <c r="M8" s="9">
        <v>3811.82</v>
      </c>
      <c r="N8" s="9">
        <f t="shared" ref="N8" si="57">ROUND(M8*1.2,2)</f>
        <v>4574.18</v>
      </c>
      <c r="O8" s="9">
        <v>3811.82</v>
      </c>
      <c r="P8" s="9">
        <f t="shared" ref="P8" si="58">ROUND(O8*1.2,2)</f>
        <v>4574.18</v>
      </c>
      <c r="Q8" s="9">
        <v>3811.82</v>
      </c>
      <c r="R8" s="9">
        <f t="shared" ref="R8" si="59">ROUND(Q8*1.2,2)</f>
        <v>4574.18</v>
      </c>
      <c r="S8" s="9">
        <v>3811.82</v>
      </c>
      <c r="T8" s="9">
        <f t="shared" ref="T8" si="60">ROUND(S8*1.2,2)</f>
        <v>4574.18</v>
      </c>
      <c r="U8" s="9">
        <v>3811.82</v>
      </c>
      <c r="V8" s="9">
        <f t="shared" ref="V8" si="61">ROUND(U8*1.2,2)</f>
        <v>4574.18</v>
      </c>
      <c r="W8" s="9">
        <v>3811.82</v>
      </c>
      <c r="X8" s="9">
        <f t="shared" ref="X8" si="62">ROUND(W8*1.2,2)</f>
        <v>4574.18</v>
      </c>
      <c r="Y8" s="9">
        <v>3811.82</v>
      </c>
      <c r="Z8" s="9">
        <f t="shared" ref="Z8" si="63">ROUND(Y8*1.2,2)</f>
        <v>4574.18</v>
      </c>
      <c r="AA8" s="23">
        <f t="shared" si="22"/>
        <v>45741.840000000004</v>
      </c>
      <c r="AB8" s="23">
        <f t="shared" si="23"/>
        <v>54890.16</v>
      </c>
    </row>
    <row r="9" spans="1:28" x14ac:dyDescent="0.2">
      <c r="A9" s="3" t="s">
        <v>3</v>
      </c>
      <c r="B9" s="4" t="s">
        <v>10</v>
      </c>
      <c r="C9" s="9">
        <v>12832.46</v>
      </c>
      <c r="D9" s="9">
        <f t="shared" si="0"/>
        <v>15398.95</v>
      </c>
      <c r="E9" s="9">
        <v>12832.46</v>
      </c>
      <c r="F9" s="9">
        <f t="shared" si="1"/>
        <v>15398.95</v>
      </c>
      <c r="G9" s="9">
        <v>12832.46</v>
      </c>
      <c r="H9" s="9">
        <f t="shared" ref="H9" si="64">ROUND(G9*1.2,2)</f>
        <v>15398.95</v>
      </c>
      <c r="I9" s="9">
        <v>12832.46</v>
      </c>
      <c r="J9" s="9">
        <f t="shared" ref="J9" si="65">ROUND(I9*1.2,2)</f>
        <v>15398.95</v>
      </c>
      <c r="K9" s="9">
        <v>12832.46</v>
      </c>
      <c r="L9" s="9">
        <f t="shared" ref="L9" si="66">ROUND(K9*1.2,2)</f>
        <v>15398.95</v>
      </c>
      <c r="M9" s="9">
        <v>12832.46</v>
      </c>
      <c r="N9" s="9">
        <f t="shared" ref="N9" si="67">ROUND(M9*1.2,2)</f>
        <v>15398.95</v>
      </c>
      <c r="O9" s="9">
        <v>12832.46</v>
      </c>
      <c r="P9" s="9">
        <f t="shared" ref="P9" si="68">ROUND(O9*1.2,2)</f>
        <v>15398.95</v>
      </c>
      <c r="Q9" s="9">
        <v>12832.46</v>
      </c>
      <c r="R9" s="9">
        <f t="shared" ref="R9" si="69">ROUND(Q9*1.2,2)</f>
        <v>15398.95</v>
      </c>
      <c r="S9" s="9">
        <v>12832.46</v>
      </c>
      <c r="T9" s="9">
        <f t="shared" ref="T9" si="70">ROUND(S9*1.2,2)</f>
        <v>15398.95</v>
      </c>
      <c r="U9" s="9">
        <v>12832.46</v>
      </c>
      <c r="V9" s="9">
        <f t="shared" ref="V9" si="71">ROUND(U9*1.2,2)</f>
        <v>15398.95</v>
      </c>
      <c r="W9" s="9">
        <v>12832.46</v>
      </c>
      <c r="X9" s="9">
        <f t="shared" ref="X9" si="72">ROUND(W9*1.2,2)</f>
        <v>15398.95</v>
      </c>
      <c r="Y9" s="9">
        <v>12832.46</v>
      </c>
      <c r="Z9" s="9">
        <f t="shared" ref="Z9" si="73">ROUND(Y9*1.2,2)</f>
        <v>15398.95</v>
      </c>
      <c r="AA9" s="23">
        <f t="shared" si="22"/>
        <v>153989.51999999996</v>
      </c>
      <c r="AB9" s="23">
        <f t="shared" si="23"/>
        <v>184787.40000000002</v>
      </c>
    </row>
    <row r="10" spans="1:28" x14ac:dyDescent="0.2">
      <c r="A10" s="3"/>
      <c r="B10" s="4" t="s">
        <v>23</v>
      </c>
      <c r="C10" s="9"/>
      <c r="D10" s="9">
        <f t="shared" si="0"/>
        <v>0</v>
      </c>
      <c r="E10" s="9"/>
      <c r="F10" s="9">
        <f t="shared" si="1"/>
        <v>0</v>
      </c>
      <c r="G10" s="9"/>
      <c r="H10" s="9">
        <f t="shared" ref="H4:J15" si="74">ROUND(G10*1.2,2)</f>
        <v>0</v>
      </c>
      <c r="I10" s="9"/>
      <c r="J10" s="9">
        <f t="shared" ref="J10" si="75">ROUND(I10*1.2,2)</f>
        <v>0</v>
      </c>
      <c r="K10" s="9"/>
      <c r="L10" s="9">
        <f t="shared" ref="L10" si="76">ROUND(K10*1.2,2)</f>
        <v>0</v>
      </c>
      <c r="M10" s="9"/>
      <c r="N10" s="9">
        <f t="shared" ref="N10" si="77">ROUND(M10*1.2,2)</f>
        <v>0</v>
      </c>
      <c r="O10" s="9"/>
      <c r="P10" s="9">
        <f t="shared" ref="P10" si="78">ROUND(O10*1.2,2)</f>
        <v>0</v>
      </c>
      <c r="Q10" s="9"/>
      <c r="R10" s="9">
        <f t="shared" ref="R10" si="79">ROUND(Q10*1.2,2)</f>
        <v>0</v>
      </c>
      <c r="S10" s="27"/>
      <c r="T10" s="9">
        <f t="shared" ref="T10" si="80">ROUND(S10*1.2,2)</f>
        <v>0</v>
      </c>
      <c r="U10" s="9"/>
      <c r="V10" s="9">
        <f t="shared" ref="V10" si="81">ROUND(U10*1.2,2)</f>
        <v>0</v>
      </c>
      <c r="W10" s="9"/>
      <c r="X10" s="9">
        <f t="shared" ref="X10" si="82">ROUND(W10*1.2,2)</f>
        <v>0</v>
      </c>
      <c r="Y10" s="9"/>
      <c r="Z10" s="9">
        <f t="shared" ref="Z10" si="83">ROUND(Y10*1.2,2)</f>
        <v>0</v>
      </c>
      <c r="AA10" s="23">
        <f t="shared" si="22"/>
        <v>0</v>
      </c>
      <c r="AB10" s="23">
        <f t="shared" si="23"/>
        <v>0</v>
      </c>
    </row>
    <row r="11" spans="1:28" x14ac:dyDescent="0.2">
      <c r="A11" s="3" t="s">
        <v>3</v>
      </c>
      <c r="B11" s="4" t="s">
        <v>11</v>
      </c>
      <c r="C11" s="9">
        <v>5763.52</v>
      </c>
      <c r="D11" s="9">
        <f t="shared" si="0"/>
        <v>6916.22</v>
      </c>
      <c r="E11" s="9">
        <v>5763.52</v>
      </c>
      <c r="F11" s="9">
        <f t="shared" si="1"/>
        <v>6916.22</v>
      </c>
      <c r="G11" s="9">
        <v>5763.52</v>
      </c>
      <c r="H11" s="9">
        <f t="shared" si="74"/>
        <v>6916.22</v>
      </c>
      <c r="I11" s="9">
        <v>5763.52</v>
      </c>
      <c r="J11" s="9">
        <f t="shared" si="74"/>
        <v>6916.22</v>
      </c>
      <c r="K11" s="9">
        <v>5763.52</v>
      </c>
      <c r="L11" s="9">
        <f t="shared" ref="L4:N15" si="84">ROUND(K11*1.2,2)</f>
        <v>6916.22</v>
      </c>
      <c r="M11" s="9">
        <v>5763.52</v>
      </c>
      <c r="N11" s="9">
        <f t="shared" si="84"/>
        <v>6916.22</v>
      </c>
      <c r="O11" s="9">
        <v>5763.52</v>
      </c>
      <c r="P11" s="9">
        <f t="shared" ref="P3:R15" si="85">ROUND(O11*1.2,2)</f>
        <v>6916.22</v>
      </c>
      <c r="Q11" s="9">
        <v>5763.52</v>
      </c>
      <c r="R11" s="9">
        <f t="shared" si="85"/>
        <v>6916.22</v>
      </c>
      <c r="S11" s="27">
        <v>5763.52</v>
      </c>
      <c r="T11" s="9">
        <f t="shared" ref="T4:V15" si="86">ROUND(S11*1.2,2)</f>
        <v>6916.22</v>
      </c>
      <c r="U11" s="9">
        <v>5763.52</v>
      </c>
      <c r="V11" s="9">
        <f t="shared" si="86"/>
        <v>6916.22</v>
      </c>
      <c r="W11" s="9">
        <v>5763.5</v>
      </c>
      <c r="X11" s="9">
        <f t="shared" ref="X4:Z15" si="87">ROUND(W11*1.2,2)</f>
        <v>6916.2</v>
      </c>
      <c r="Y11" s="9">
        <v>5763.5</v>
      </c>
      <c r="Z11" s="9">
        <f t="shared" si="87"/>
        <v>6916.2</v>
      </c>
      <c r="AA11" s="23">
        <f t="shared" si="22"/>
        <v>69162.200000000026</v>
      </c>
      <c r="AB11" s="23">
        <f t="shared" si="23"/>
        <v>82994.600000000006</v>
      </c>
    </row>
    <row r="12" spans="1:28" x14ac:dyDescent="0.2">
      <c r="A12" s="3" t="s">
        <v>12</v>
      </c>
      <c r="B12" s="4" t="s">
        <v>13</v>
      </c>
      <c r="C12" s="9">
        <v>0</v>
      </c>
      <c r="D12" s="9">
        <f t="shared" si="0"/>
        <v>0</v>
      </c>
      <c r="E12" s="9">
        <v>0</v>
      </c>
      <c r="F12" s="9">
        <f t="shared" si="1"/>
        <v>0</v>
      </c>
      <c r="G12" s="9">
        <v>0</v>
      </c>
      <c r="H12" s="9">
        <f t="shared" si="74"/>
        <v>0</v>
      </c>
      <c r="I12" s="9">
        <v>0</v>
      </c>
      <c r="J12" s="9">
        <f t="shared" si="74"/>
        <v>0</v>
      </c>
      <c r="K12" s="9">
        <v>0</v>
      </c>
      <c r="L12" s="9">
        <f t="shared" si="84"/>
        <v>0</v>
      </c>
      <c r="M12" s="9">
        <v>0</v>
      </c>
      <c r="N12" s="9">
        <f t="shared" si="84"/>
        <v>0</v>
      </c>
      <c r="O12" s="9">
        <v>0</v>
      </c>
      <c r="P12" s="9">
        <f t="shared" si="85"/>
        <v>0</v>
      </c>
      <c r="Q12" s="9">
        <v>0</v>
      </c>
      <c r="R12" s="9">
        <f t="shared" si="85"/>
        <v>0</v>
      </c>
      <c r="S12" s="27">
        <v>0</v>
      </c>
      <c r="T12" s="9">
        <f t="shared" si="86"/>
        <v>0</v>
      </c>
      <c r="U12" s="9">
        <v>0</v>
      </c>
      <c r="V12" s="9">
        <v>0</v>
      </c>
      <c r="W12" s="9">
        <v>0</v>
      </c>
      <c r="X12" s="9">
        <f t="shared" si="87"/>
        <v>0</v>
      </c>
      <c r="Y12" s="9">
        <v>0</v>
      </c>
      <c r="Z12" s="9">
        <f t="shared" si="87"/>
        <v>0</v>
      </c>
      <c r="AA12" s="23">
        <f t="shared" si="22"/>
        <v>0</v>
      </c>
      <c r="AB12" s="23">
        <f t="shared" si="23"/>
        <v>0</v>
      </c>
    </row>
    <row r="13" spans="1:28" x14ac:dyDescent="0.2">
      <c r="A13" s="3" t="s">
        <v>14</v>
      </c>
      <c r="B13" s="4" t="s">
        <v>15</v>
      </c>
      <c r="C13" s="9">
        <v>119229.38</v>
      </c>
      <c r="D13" s="9">
        <f t="shared" si="0"/>
        <v>143075.26</v>
      </c>
      <c r="E13" s="9">
        <v>119229.38</v>
      </c>
      <c r="F13" s="9">
        <f t="shared" si="1"/>
        <v>143075.26</v>
      </c>
      <c r="G13" s="9">
        <v>119229.38</v>
      </c>
      <c r="H13" s="9">
        <f t="shared" si="74"/>
        <v>143075.26</v>
      </c>
      <c r="I13" s="9">
        <v>119229.38</v>
      </c>
      <c r="J13" s="9">
        <f t="shared" si="74"/>
        <v>143075.26</v>
      </c>
      <c r="K13" s="9">
        <v>119229.38</v>
      </c>
      <c r="L13" s="9">
        <f t="shared" si="84"/>
        <v>143075.26</v>
      </c>
      <c r="M13" s="9">
        <v>119229.38</v>
      </c>
      <c r="N13" s="9">
        <f t="shared" si="84"/>
        <v>143075.26</v>
      </c>
      <c r="O13" s="9">
        <v>119229.38</v>
      </c>
      <c r="P13" s="9">
        <f t="shared" si="85"/>
        <v>143075.26</v>
      </c>
      <c r="Q13" s="9">
        <v>119229.38</v>
      </c>
      <c r="R13" s="9">
        <f t="shared" si="85"/>
        <v>143075.26</v>
      </c>
      <c r="S13" s="27">
        <v>119229.38</v>
      </c>
      <c r="T13" s="9">
        <f t="shared" si="86"/>
        <v>143075.26</v>
      </c>
      <c r="U13" s="9">
        <v>119229.38</v>
      </c>
      <c r="V13" s="9">
        <f t="shared" si="86"/>
        <v>143075.26</v>
      </c>
      <c r="W13" s="9">
        <v>119229.38</v>
      </c>
      <c r="X13" s="9">
        <f t="shared" si="87"/>
        <v>143075.26</v>
      </c>
      <c r="Y13" s="9">
        <v>119229.38</v>
      </c>
      <c r="Z13" s="9">
        <f t="shared" si="87"/>
        <v>143075.26</v>
      </c>
      <c r="AA13" s="23">
        <f t="shared" si="22"/>
        <v>1430752.5599999996</v>
      </c>
      <c r="AB13" s="23">
        <f t="shared" si="23"/>
        <v>1716903.12</v>
      </c>
    </row>
    <row r="14" spans="1:28" x14ac:dyDescent="0.2">
      <c r="A14" s="3" t="s">
        <v>16</v>
      </c>
      <c r="B14" s="4" t="s">
        <v>17</v>
      </c>
      <c r="C14" s="9">
        <v>0</v>
      </c>
      <c r="D14" s="9">
        <f t="shared" si="0"/>
        <v>0</v>
      </c>
      <c r="E14" s="9">
        <v>0</v>
      </c>
      <c r="F14" s="9">
        <f t="shared" si="1"/>
        <v>0</v>
      </c>
      <c r="G14" s="9">
        <v>0</v>
      </c>
      <c r="H14" s="9">
        <f t="shared" si="74"/>
        <v>0</v>
      </c>
      <c r="I14" s="9">
        <v>0</v>
      </c>
      <c r="J14" s="9">
        <f t="shared" si="74"/>
        <v>0</v>
      </c>
      <c r="K14" s="9">
        <v>0</v>
      </c>
      <c r="L14" s="9">
        <f t="shared" si="84"/>
        <v>0</v>
      </c>
      <c r="M14" s="9">
        <v>0</v>
      </c>
      <c r="N14" s="9">
        <f t="shared" si="84"/>
        <v>0</v>
      </c>
      <c r="O14" s="9">
        <v>0</v>
      </c>
      <c r="P14" s="9">
        <f t="shared" si="85"/>
        <v>0</v>
      </c>
      <c r="Q14" s="9">
        <v>0</v>
      </c>
      <c r="R14" s="9">
        <f t="shared" si="85"/>
        <v>0</v>
      </c>
      <c r="S14" s="27">
        <v>0</v>
      </c>
      <c r="T14" s="9">
        <f t="shared" si="86"/>
        <v>0</v>
      </c>
      <c r="U14" s="9">
        <v>0</v>
      </c>
      <c r="V14" s="9">
        <f t="shared" si="86"/>
        <v>0</v>
      </c>
      <c r="W14" s="9">
        <v>0</v>
      </c>
      <c r="X14" s="9">
        <f t="shared" si="87"/>
        <v>0</v>
      </c>
      <c r="Y14" s="9">
        <v>0</v>
      </c>
      <c r="Z14" s="9">
        <f t="shared" si="87"/>
        <v>0</v>
      </c>
      <c r="AA14" s="23">
        <f t="shared" si="22"/>
        <v>0</v>
      </c>
      <c r="AB14" s="23">
        <f t="shared" si="23"/>
        <v>0</v>
      </c>
    </row>
    <row r="15" spans="1:28" x14ac:dyDescent="0.2">
      <c r="A15" s="3" t="s">
        <v>18</v>
      </c>
      <c r="B15" s="4" t="s">
        <v>19</v>
      </c>
      <c r="C15" s="41">
        <v>11927.122222222222</v>
      </c>
      <c r="D15" s="9">
        <f t="shared" si="0"/>
        <v>14312.55</v>
      </c>
      <c r="E15" s="41">
        <v>11927.122222222222</v>
      </c>
      <c r="F15" s="9">
        <f t="shared" si="1"/>
        <v>14312.55</v>
      </c>
      <c r="G15" s="41">
        <v>11927.122222222222</v>
      </c>
      <c r="H15" s="9">
        <f t="shared" si="74"/>
        <v>14312.55</v>
      </c>
      <c r="I15" s="41">
        <v>11927.122222222222</v>
      </c>
      <c r="J15" s="9">
        <f t="shared" si="74"/>
        <v>14312.55</v>
      </c>
      <c r="K15" s="41">
        <v>11927.122222222222</v>
      </c>
      <c r="L15" s="9">
        <f t="shared" si="84"/>
        <v>14312.55</v>
      </c>
      <c r="M15" s="41">
        <v>11927.122222222222</v>
      </c>
      <c r="N15" s="9">
        <f t="shared" si="84"/>
        <v>14312.55</v>
      </c>
      <c r="O15" s="41">
        <v>11927.122222222222</v>
      </c>
      <c r="P15" s="9">
        <f t="shared" si="85"/>
        <v>14312.55</v>
      </c>
      <c r="Q15" s="41">
        <v>11927.122222222222</v>
      </c>
      <c r="R15" s="9">
        <f t="shared" si="85"/>
        <v>14312.55</v>
      </c>
      <c r="S15" s="41">
        <v>11927.122222222222</v>
      </c>
      <c r="T15" s="9">
        <f t="shared" si="86"/>
        <v>14312.55</v>
      </c>
      <c r="U15" s="41">
        <v>11927.122222222222</v>
      </c>
      <c r="V15" s="9">
        <f t="shared" si="86"/>
        <v>14312.55</v>
      </c>
      <c r="W15" s="41">
        <v>11927.122222222222</v>
      </c>
      <c r="X15" s="9">
        <f t="shared" si="87"/>
        <v>14312.55</v>
      </c>
      <c r="Y15" s="41">
        <v>11927.07</v>
      </c>
      <c r="Z15" s="9">
        <f t="shared" si="87"/>
        <v>14312.48</v>
      </c>
      <c r="AA15" s="23">
        <f t="shared" si="22"/>
        <v>143125.41444444444</v>
      </c>
      <c r="AB15" s="23">
        <f t="shared" si="23"/>
        <v>171750.53</v>
      </c>
    </row>
    <row r="16" spans="1:28" x14ac:dyDescent="0.2">
      <c r="A16" s="6" t="s">
        <v>20</v>
      </c>
      <c r="B16" s="10" t="s">
        <v>21</v>
      </c>
      <c r="C16" s="11">
        <f>SUM(C3:C15)</f>
        <v>757510.78847222216</v>
      </c>
      <c r="D16" s="11">
        <f>SUM(D3:D15)</f>
        <v>909012.94000000006</v>
      </c>
      <c r="E16" s="11">
        <f>SUM(E3:E15)</f>
        <v>757510.78847222216</v>
      </c>
      <c r="F16" s="11">
        <f>SUM(F3:F15)</f>
        <v>909012.94000000006</v>
      </c>
      <c r="G16" s="11">
        <f>SUM(G3:G15)</f>
        <v>757510.78847222216</v>
      </c>
      <c r="H16" s="11">
        <f>SUM(H3:H15)</f>
        <v>909012.94000000006</v>
      </c>
      <c r="I16" s="11">
        <f>SUM(I3:I15)</f>
        <v>757510.78847222216</v>
      </c>
      <c r="J16" s="11">
        <f>SUM(J3:J15)</f>
        <v>909012.94000000006</v>
      </c>
      <c r="K16" s="11">
        <f>SUM(K3:K15)</f>
        <v>757510.78847222216</v>
      </c>
      <c r="L16" s="11">
        <f>SUM(L3:L15)</f>
        <v>909012.94000000006</v>
      </c>
      <c r="M16" s="11">
        <f>SUM(M3:M15)</f>
        <v>757510.78847222216</v>
      </c>
      <c r="N16" s="11">
        <f>SUM(N3:N15)</f>
        <v>909012.94000000006</v>
      </c>
      <c r="O16" s="11">
        <f>SUM(O3:O15)</f>
        <v>757510.78847222216</v>
      </c>
      <c r="P16" s="11">
        <f>SUM(P3:P15)</f>
        <v>909012.94000000006</v>
      </c>
      <c r="Q16" s="11">
        <f>SUM(Q3:Q15)</f>
        <v>757510.78847222216</v>
      </c>
      <c r="R16" s="11">
        <f>SUM(R3:R15)</f>
        <v>909012.94000000006</v>
      </c>
      <c r="S16" s="29">
        <f>SUM(S3:S15)</f>
        <v>757510.78847222216</v>
      </c>
      <c r="T16" s="11">
        <f>SUM(T3:T15)</f>
        <v>909012.94000000006</v>
      </c>
      <c r="U16" s="11">
        <f>SUM(U3:U15)</f>
        <v>757510.78847222216</v>
      </c>
      <c r="V16" s="11">
        <f>SUM(V3:V15)</f>
        <v>909012.94000000006</v>
      </c>
      <c r="W16" s="11">
        <f>SUM(W3:W15)</f>
        <v>757510.76847222215</v>
      </c>
      <c r="X16" s="11">
        <f>SUM(X3:X15)</f>
        <v>909012.92</v>
      </c>
      <c r="Y16" s="11">
        <f>SUM(Y3:Y15)</f>
        <v>757510.71624999982</v>
      </c>
      <c r="Z16" s="11">
        <f>SUM(Z3:Z15)</f>
        <v>909012.85</v>
      </c>
      <c r="AA16" s="23">
        <f t="shared" si="22"/>
        <v>9090129.3694444448</v>
      </c>
      <c r="AB16" s="23">
        <f t="shared" si="23"/>
        <v>10908155.17</v>
      </c>
    </row>
  </sheetData>
  <mergeCells count="13">
    <mergeCell ref="AA1:AB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5630-51F1-9F4D-B165-81DE9F072273}">
  <dimension ref="A1:G14"/>
  <sheetViews>
    <sheetView workbookViewId="0">
      <selection activeCell="J14" sqref="J14"/>
    </sheetView>
  </sheetViews>
  <sheetFormatPr baseColWidth="10" defaultRowHeight="16" x14ac:dyDescent="0.2"/>
  <cols>
    <col min="1" max="1" width="21" bestFit="1" customWidth="1"/>
    <col min="2" max="2" width="4.6640625" bestFit="1" customWidth="1"/>
    <col min="3" max="3" width="7.1640625" bestFit="1" customWidth="1"/>
    <col min="4" max="4" width="8.33203125" bestFit="1" customWidth="1"/>
    <col min="5" max="5" width="13.1640625" bestFit="1" customWidth="1"/>
    <col min="6" max="6" width="7.83203125" bestFit="1" customWidth="1"/>
    <col min="7" max="7" width="15.5" bestFit="1" customWidth="1"/>
  </cols>
  <sheetData>
    <row r="1" spans="1:7" ht="30" x14ac:dyDescent="0.2">
      <c r="A1" s="43" t="s">
        <v>28</v>
      </c>
      <c r="B1" s="43" t="s">
        <v>29</v>
      </c>
      <c r="C1" s="43" t="s">
        <v>30</v>
      </c>
      <c r="D1" s="43" t="s">
        <v>31</v>
      </c>
      <c r="E1" s="44"/>
      <c r="F1" s="44"/>
      <c r="G1" s="45" t="s">
        <v>32</v>
      </c>
    </row>
    <row r="2" spans="1:7" x14ac:dyDescent="0.2">
      <c r="A2" s="46" t="s">
        <v>33</v>
      </c>
      <c r="B2" s="46"/>
      <c r="C2" s="46"/>
      <c r="D2" s="46"/>
      <c r="E2" s="47" t="s">
        <v>34</v>
      </c>
      <c r="F2" s="47" t="s">
        <v>35</v>
      </c>
      <c r="G2" s="48"/>
    </row>
    <row r="3" spans="1:7" x14ac:dyDescent="0.2">
      <c r="A3" s="49" t="s">
        <v>36</v>
      </c>
      <c r="B3" s="49">
        <v>24</v>
      </c>
      <c r="C3" s="50">
        <v>0.35</v>
      </c>
      <c r="D3" s="51">
        <v>20.63</v>
      </c>
      <c r="E3" s="52">
        <f>B3*D3*160*C3</f>
        <v>27726.719999999998</v>
      </c>
      <c r="F3" s="52">
        <v>0</v>
      </c>
      <c r="G3" s="52">
        <f>SUM(E3:F3)</f>
        <v>27726.719999999998</v>
      </c>
    </row>
    <row r="4" spans="1:7" ht="30" x14ac:dyDescent="0.2">
      <c r="A4" s="49" t="s">
        <v>37</v>
      </c>
      <c r="B4" s="49">
        <v>24</v>
      </c>
      <c r="C4" s="50">
        <v>0.6</v>
      </c>
      <c r="D4" s="51">
        <v>20.63</v>
      </c>
      <c r="E4" s="52">
        <f t="shared" ref="E4:E5" si="0">B4*D4*160*C4</f>
        <v>47531.519999999997</v>
      </c>
      <c r="F4" s="52">
        <v>0</v>
      </c>
      <c r="G4" s="52">
        <f t="shared" ref="G4:G5" si="1">SUM(E4:F4)</f>
        <v>47531.519999999997</v>
      </c>
    </row>
    <row r="5" spans="1:7" ht="30" x14ac:dyDescent="0.2">
      <c r="A5" s="49" t="s">
        <v>38</v>
      </c>
      <c r="B5" s="49">
        <v>24</v>
      </c>
      <c r="C5" s="50">
        <v>1</v>
      </c>
      <c r="D5" s="51">
        <v>20.63</v>
      </c>
      <c r="E5" s="52">
        <f t="shared" si="0"/>
        <v>79219.199999999997</v>
      </c>
      <c r="F5" s="52">
        <v>0</v>
      </c>
      <c r="G5" s="52">
        <f t="shared" si="1"/>
        <v>79219.199999999997</v>
      </c>
    </row>
    <row r="6" spans="1:7" x14ac:dyDescent="0.2">
      <c r="A6" s="46" t="s">
        <v>39</v>
      </c>
      <c r="B6" s="46"/>
      <c r="C6" s="46"/>
      <c r="D6" s="46"/>
      <c r="E6" s="47">
        <f>SUM(E3:E5)</f>
        <v>154477.44</v>
      </c>
      <c r="F6" s="47">
        <f>SUM(F3:F5)</f>
        <v>0</v>
      </c>
      <c r="G6" s="47">
        <f>SUM(G3:G5)</f>
        <v>154477.44</v>
      </c>
    </row>
    <row r="7" spans="1:7" x14ac:dyDescent="0.2">
      <c r="A7" s="46" t="s">
        <v>40</v>
      </c>
      <c r="B7" s="46"/>
      <c r="C7" s="46"/>
      <c r="D7" s="46"/>
      <c r="E7" s="52"/>
      <c r="F7" s="52"/>
      <c r="G7" s="52"/>
    </row>
    <row r="8" spans="1:7" x14ac:dyDescent="0.2">
      <c r="A8" s="49" t="s">
        <v>35</v>
      </c>
      <c r="B8" s="49"/>
      <c r="C8" s="49"/>
      <c r="D8" s="49"/>
      <c r="E8" s="52">
        <v>0</v>
      </c>
      <c r="F8" s="52">
        <v>39600</v>
      </c>
      <c r="G8" s="52">
        <f>SUM(E8:F8)</f>
        <v>39600</v>
      </c>
    </row>
    <row r="9" spans="1:7" ht="30" x14ac:dyDescent="0.2">
      <c r="A9" s="49" t="s">
        <v>41</v>
      </c>
      <c r="B9" s="49"/>
      <c r="C9" s="49"/>
      <c r="D9" s="49"/>
      <c r="E9" s="52">
        <v>0</v>
      </c>
      <c r="F9" s="52">
        <v>920</v>
      </c>
      <c r="G9" s="52">
        <f t="shared" ref="G9:G10" si="2">SUM(E9:F9)</f>
        <v>920</v>
      </c>
    </row>
    <row r="10" spans="1:7" x14ac:dyDescent="0.2">
      <c r="A10" s="49" t="s">
        <v>42</v>
      </c>
      <c r="B10" s="49"/>
      <c r="C10" s="49"/>
      <c r="D10" s="49"/>
      <c r="E10" s="52">
        <v>114890</v>
      </c>
      <c r="F10" s="52">
        <v>0</v>
      </c>
      <c r="G10" s="52">
        <f t="shared" si="2"/>
        <v>114890</v>
      </c>
    </row>
    <row r="11" spans="1:7" x14ac:dyDescent="0.2">
      <c r="A11" s="46" t="s">
        <v>43</v>
      </c>
      <c r="B11" s="46"/>
      <c r="C11" s="46"/>
      <c r="D11" s="46"/>
      <c r="E11" s="47">
        <f>SUM(E8:E10)</f>
        <v>114890</v>
      </c>
      <c r="F11" s="47">
        <f>SUM(F8:F10)</f>
        <v>40520</v>
      </c>
      <c r="G11" s="47">
        <f>SUM(G8:G10)</f>
        <v>155410</v>
      </c>
    </row>
    <row r="12" spans="1:7" x14ac:dyDescent="0.2">
      <c r="A12" s="46"/>
      <c r="B12" s="46"/>
      <c r="C12" s="46"/>
      <c r="D12" s="46"/>
      <c r="E12" s="52"/>
      <c r="F12" s="52"/>
      <c r="G12" s="52"/>
    </row>
    <row r="13" spans="1:7" x14ac:dyDescent="0.2">
      <c r="A13" s="46"/>
      <c r="B13" s="46"/>
      <c r="C13" s="46"/>
      <c r="D13" s="46"/>
      <c r="E13" s="47"/>
      <c r="F13" s="47"/>
      <c r="G13" s="47"/>
    </row>
    <row r="14" spans="1:7" x14ac:dyDescent="0.2">
      <c r="A14" s="53"/>
      <c r="B14" s="53"/>
      <c r="C14" s="53"/>
      <c r="D14" s="53"/>
      <c r="E14" s="54"/>
      <c r="F14" s="54"/>
      <c r="G14" s="55">
        <f>G6+G11+G13</f>
        <v>309887.44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Hlavne aktivity projektu</vt:lpstr>
      <vt:lpstr>2020</vt:lpstr>
      <vt:lpstr>2021</vt:lpstr>
      <vt:lpstr>2022</vt:lpstr>
      <vt:lpstr>2023</vt:lpstr>
      <vt:lpstr>Podporne aktivity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cullum</cp:lastModifiedBy>
  <dcterms:created xsi:type="dcterms:W3CDTF">2022-04-20T12:19:26Z</dcterms:created>
  <dcterms:modified xsi:type="dcterms:W3CDTF">2022-04-25T03:49:36Z</dcterms:modified>
  <cp:category/>
</cp:coreProperties>
</file>