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21 MIRRI\Rozvoj\2020-06 Vyhlaska o prevadzke\2021-11-05\"/>
    </mc:Choice>
  </mc:AlternateContent>
  <xr:revisionPtr revIDLastSave="0" documentId="13_ncr:1_{2C1974B3-17BA-4333-A0C1-ED8E42CAFD5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Základné údaje" sheetId="8" r:id="rId1"/>
    <sheet name="Využitie služby" sheetId="7" r:id="rId2"/>
    <sheet name="Náklady_as_is" sheetId="6" r:id="rId3"/>
    <sheet name="Náklady_to_be" sheetId="10" r:id="rId4"/>
    <sheet name="Údaje o podpore prevádzk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10" l="1"/>
  <c r="E88" i="10"/>
  <c r="D88" i="10"/>
  <c r="C88" i="10"/>
  <c r="B88" i="10"/>
  <c r="F80" i="10"/>
  <c r="E80" i="10"/>
  <c r="D80" i="10"/>
  <c r="C80" i="10"/>
  <c r="B80" i="10"/>
  <c r="F70" i="10"/>
  <c r="E70" i="10"/>
  <c r="D70" i="10"/>
  <c r="C70" i="10"/>
  <c r="B70" i="10"/>
  <c r="F62" i="10"/>
  <c r="E62" i="10"/>
  <c r="D62" i="10"/>
  <c r="C62" i="10"/>
  <c r="B62" i="10"/>
  <c r="F52" i="10"/>
  <c r="E52" i="10"/>
  <c r="D52" i="10"/>
  <c r="C52" i="10"/>
  <c r="B52" i="10"/>
  <c r="F44" i="10"/>
  <c r="E44" i="10"/>
  <c r="D44" i="10"/>
  <c r="C44" i="10"/>
  <c r="B44" i="10"/>
  <c r="F34" i="10"/>
  <c r="E34" i="10"/>
  <c r="D34" i="10"/>
  <c r="C34" i="10"/>
  <c r="B34" i="10"/>
  <c r="F26" i="10"/>
  <c r="E26" i="10"/>
  <c r="D26" i="10"/>
  <c r="C26" i="10"/>
  <c r="B26" i="10"/>
  <c r="O2" i="6" l="1"/>
  <c r="A21" i="7" l="1"/>
  <c r="A23" i="7"/>
  <c r="A22" i="7"/>
  <c r="G87" i="10" l="1"/>
  <c r="G86" i="10"/>
  <c r="G85" i="10"/>
  <c r="G83" i="10"/>
  <c r="B82" i="10"/>
  <c r="G79" i="10"/>
  <c r="G78" i="10"/>
  <c r="G76" i="10"/>
  <c r="G75" i="10"/>
  <c r="B74" i="10"/>
  <c r="G69" i="10"/>
  <c r="G68" i="10"/>
  <c r="G66" i="10"/>
  <c r="G65" i="10"/>
  <c r="B64" i="10"/>
  <c r="G61" i="10"/>
  <c r="G60" i="10"/>
  <c r="G58" i="10"/>
  <c r="G57" i="10"/>
  <c r="B56" i="10"/>
  <c r="G51" i="10"/>
  <c r="G50" i="10"/>
  <c r="G49" i="10"/>
  <c r="G47" i="10"/>
  <c r="B46" i="10"/>
  <c r="G43" i="10"/>
  <c r="G42" i="10"/>
  <c r="G40" i="10"/>
  <c r="G39" i="10"/>
  <c r="B38" i="10"/>
  <c r="G30" i="10"/>
  <c r="G32" i="10"/>
  <c r="G33" i="10"/>
  <c r="G29" i="10"/>
  <c r="B28" i="10"/>
  <c r="C28" i="10" s="1"/>
  <c r="D28" i="10" s="1"/>
  <c r="E28" i="10" s="1"/>
  <c r="F28" i="10" s="1"/>
  <c r="B20" i="10"/>
  <c r="C20" i="10" s="1"/>
  <c r="D20" i="10" s="1"/>
  <c r="E20" i="10" s="1"/>
  <c r="F20" i="10" s="1"/>
  <c r="G22" i="10"/>
  <c r="G24" i="10"/>
  <c r="G25" i="10"/>
  <c r="G21" i="10"/>
  <c r="F73" i="10"/>
  <c r="F55" i="10"/>
  <c r="F37" i="10"/>
  <c r="F19" i="10"/>
  <c r="E4" i="10"/>
  <c r="I2" i="10"/>
  <c r="I1" i="10"/>
  <c r="A1" i="10"/>
  <c r="D26" i="9"/>
  <c r="A31" i="9" s="1"/>
  <c r="D18" i="9"/>
  <c r="A22" i="9" s="1"/>
  <c r="N17" i="9"/>
  <c r="E4" i="9"/>
  <c r="O2" i="9"/>
  <c r="O1" i="9"/>
  <c r="L34" i="9" s="1"/>
  <c r="L37" i="9" s="1"/>
  <c r="A1" i="9"/>
  <c r="E4" i="8"/>
  <c r="O2" i="8"/>
  <c r="O1" i="8"/>
  <c r="A1" i="8"/>
  <c r="A35" i="7"/>
  <c r="A34" i="7"/>
  <c r="A33" i="7"/>
  <c r="A29" i="7"/>
  <c r="A28" i="7"/>
  <c r="A27" i="7"/>
  <c r="E4" i="7"/>
  <c r="G2" i="7"/>
  <c r="G1" i="7"/>
  <c r="A1" i="7"/>
  <c r="O1" i="6"/>
  <c r="L3" i="6" s="1"/>
  <c r="L9" i="6" s="1"/>
  <c r="A21" i="9" l="1"/>
  <c r="A23" i="9"/>
  <c r="A29" i="9"/>
  <c r="C82" i="10"/>
  <c r="C74" i="10"/>
  <c r="C64" i="10"/>
  <c r="C56" i="10"/>
  <c r="C46" i="10"/>
  <c r="C38" i="10"/>
  <c r="R2" i="9"/>
  <c r="L2" i="10"/>
  <c r="K2" i="10"/>
  <c r="Q2" i="9"/>
  <c r="K34" i="9"/>
  <c r="K37" i="9" s="1"/>
  <c r="A30" i="9"/>
  <c r="L27" i="9"/>
  <c r="L19" i="9"/>
  <c r="L24" i="9" s="1"/>
  <c r="A28" i="9"/>
  <c r="A20" i="9"/>
  <c r="R2" i="8"/>
  <c r="Q2" i="8"/>
  <c r="I2" i="7"/>
  <c r="D21" i="7" s="1"/>
  <c r="R2" i="6"/>
  <c r="J2" i="7"/>
  <c r="K3" i="6"/>
  <c r="K9" i="6" s="1"/>
  <c r="Q2" i="6"/>
  <c r="L11" i="6"/>
  <c r="L17" i="6" s="1"/>
  <c r="L32" i="9" l="1"/>
  <c r="D82" i="10"/>
  <c r="D74" i="10"/>
  <c r="D64" i="10"/>
  <c r="D56" i="10"/>
  <c r="D46" i="10"/>
  <c r="D38" i="10"/>
  <c r="K19" i="9"/>
  <c r="K24" i="9" s="1"/>
  <c r="J34" i="9"/>
  <c r="J37" i="9" s="1"/>
  <c r="K27" i="9"/>
  <c r="K32" i="9" s="1"/>
  <c r="D22" i="7"/>
  <c r="D34" i="7"/>
  <c r="D27" i="7"/>
  <c r="D29" i="7"/>
  <c r="D33" i="7"/>
  <c r="D35" i="7"/>
  <c r="D28" i="7"/>
  <c r="D23" i="7"/>
  <c r="K11" i="6"/>
  <c r="K17" i="6" s="1"/>
  <c r="J3" i="6"/>
  <c r="J9" i="6" s="1"/>
  <c r="E82" i="10" l="1"/>
  <c r="E74" i="10"/>
  <c r="E64" i="10"/>
  <c r="E56" i="10"/>
  <c r="E46" i="10"/>
  <c r="E38" i="10"/>
  <c r="J27" i="9"/>
  <c r="J32" i="9" s="1"/>
  <c r="J19" i="9"/>
  <c r="J24" i="9" s="1"/>
  <c r="I34" i="9"/>
  <c r="I37" i="9" s="1"/>
  <c r="I3" i="6"/>
  <c r="I9" i="6" s="1"/>
  <c r="J11" i="6"/>
  <c r="J17" i="6" s="1"/>
  <c r="F82" i="10" l="1"/>
  <c r="G88" i="10" s="1"/>
  <c r="F74" i="10"/>
  <c r="F64" i="10"/>
  <c r="F56" i="10"/>
  <c r="F46" i="10"/>
  <c r="F38" i="10"/>
  <c r="I19" i="9"/>
  <c r="I24" i="9" s="1"/>
  <c r="H34" i="9"/>
  <c r="H37" i="9" s="1"/>
  <c r="I27" i="9"/>
  <c r="I32" i="9" s="1"/>
  <c r="H3" i="6"/>
  <c r="H9" i="6" s="1"/>
  <c r="I11" i="6"/>
  <c r="I17" i="6" s="1"/>
  <c r="G80" i="10" l="1"/>
  <c r="G70" i="10"/>
  <c r="G62" i="10"/>
  <c r="G44" i="10"/>
  <c r="G52" i="10"/>
  <c r="H19" i="9"/>
  <c r="H24" i="9" s="1"/>
  <c r="G34" i="9"/>
  <c r="G37" i="9" s="1"/>
  <c r="H27" i="9"/>
  <c r="H32" i="9" s="1"/>
  <c r="H11" i="6"/>
  <c r="H17" i="6" s="1"/>
  <c r="G3" i="6"/>
  <c r="G9" i="6" s="1"/>
  <c r="G27" i="9" l="1"/>
  <c r="G32" i="9" s="1"/>
  <c r="G19" i="9"/>
  <c r="G24" i="9" s="1"/>
  <c r="F34" i="9"/>
  <c r="F37" i="9" s="1"/>
  <c r="F3" i="6"/>
  <c r="F9" i="6" s="1"/>
  <c r="G11" i="6"/>
  <c r="G17" i="6" s="1"/>
  <c r="E34" i="9" l="1"/>
  <c r="E37" i="9" s="1"/>
  <c r="F27" i="9"/>
  <c r="F32" i="9" s="1"/>
  <c r="F19" i="9"/>
  <c r="F24" i="9" s="1"/>
  <c r="E3" i="6"/>
  <c r="E9" i="6" s="1"/>
  <c r="F11" i="6"/>
  <c r="F17" i="6" s="1"/>
  <c r="D34" i="9" l="1"/>
  <c r="D37" i="9" s="1"/>
  <c r="E19" i="9"/>
  <c r="E24" i="9" s="1"/>
  <c r="E27" i="9"/>
  <c r="E32" i="9" s="1"/>
  <c r="D3" i="6"/>
  <c r="D9" i="6" s="1"/>
  <c r="E11" i="6"/>
  <c r="E17" i="6" s="1"/>
  <c r="D27" i="9" l="1"/>
  <c r="D32" i="9" s="1"/>
  <c r="D19" i="9"/>
  <c r="D24" i="9" s="1"/>
  <c r="C34" i="9"/>
  <c r="C37" i="9" s="1"/>
  <c r="D11" i="6"/>
  <c r="D17" i="6" s="1"/>
  <c r="C3" i="6"/>
  <c r="C9" i="6" s="1"/>
  <c r="B34" i="9" l="1"/>
  <c r="C19" i="9"/>
  <c r="C24" i="9" s="1"/>
  <c r="C27" i="9"/>
  <c r="C32" i="9" s="1"/>
  <c r="C11" i="6"/>
  <c r="C17" i="6" s="1"/>
  <c r="B3" i="6"/>
  <c r="B9" i="6" s="1"/>
  <c r="M4" i="6"/>
  <c r="M9" i="6"/>
  <c r="B37" i="9" l="1"/>
  <c r="B19" i="9"/>
  <c r="B27" i="9"/>
  <c r="B11" i="6"/>
  <c r="B17" i="6" s="1"/>
  <c r="M36" i="9"/>
  <c r="M35" i="9"/>
  <c r="M5" i="6"/>
  <c r="M8" i="6"/>
  <c r="M7" i="6"/>
  <c r="M20" i="9"/>
  <c r="M37" i="9"/>
  <c r="M6" i="6"/>
  <c r="B32" i="9" l="1"/>
  <c r="B24" i="9"/>
  <c r="G34" i="10"/>
  <c r="G26" i="10"/>
  <c r="M12" i="6"/>
  <c r="M13" i="6"/>
  <c r="M16" i="6"/>
  <c r="M21" i="9"/>
  <c r="M15" i="6"/>
  <c r="M28" i="9"/>
  <c r="M30" i="9"/>
  <c r="M31" i="9"/>
  <c r="M14" i="6"/>
  <c r="M22" i="9"/>
  <c r="M29" i="9"/>
  <c r="M32" i="9"/>
  <c r="M17" i="6"/>
  <c r="M24" i="9"/>
  <c r="M2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 Tihanyi</author>
  </authors>
  <commentList>
    <comment ref="C2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2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2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2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2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2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27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27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28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28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29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29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33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33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34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34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  <comment ref="C35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Priemerná hodnota. Rozklad po mesiacoch dodaný samostatne.</t>
        </r>
      </text>
    </comment>
    <comment ref="E35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Celková súhrnná hodnota.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Jerga, Michal</author>
  </authors>
  <commentList>
    <comment ref="A36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Jerga, Michal:</t>
        </r>
        <r>
          <rPr>
            <sz val="9"/>
            <color indexed="81"/>
            <rFont val="Segoe UI"/>
            <family val="2"/>
          </rPr>
          <t xml:space="preserve">
čerpanie SLA.</t>
        </r>
      </text>
    </comment>
  </commentList>
</comments>
</file>

<file path=xl/sharedStrings.xml><?xml version="1.0" encoding="utf-8"?>
<sst xmlns="http://schemas.openxmlformats.org/spreadsheetml/2006/main" count="238" uniqueCount="85">
  <si>
    <t>Kód ISVS z MetaIS</t>
  </si>
  <si>
    <t>Organizácia</t>
  </si>
  <si>
    <t>Ulica</t>
  </si>
  <si>
    <t>PSČ</t>
  </si>
  <si>
    <t>Web</t>
  </si>
  <si>
    <t>IČO</t>
  </si>
  <si>
    <t>Spracovateľ</t>
  </si>
  <si>
    <t>Názov služby</t>
  </si>
  <si>
    <t>Kód služby z MetaIS</t>
  </si>
  <si>
    <t>Externé služby (630)</t>
  </si>
  <si>
    <t>Zamestnanci (610 a 620)</t>
  </si>
  <si>
    <t>Číselník kódov z MetaIS - výber zo zoznamu</t>
  </si>
  <si>
    <t>Kontaktná osoba spracovateľa
(meno, kontakty)</t>
  </si>
  <si>
    <t>Poznámka (nepovinné)</t>
  </si>
  <si>
    <t>obmedzenie na max. 60 znakov</t>
  </si>
  <si>
    <t>Typ klienta:</t>
  </si>
  <si>
    <t>Podnikateľ</t>
  </si>
  <si>
    <t>Názov / popis klienta:</t>
  </si>
  <si>
    <t>Biznis popis agendy / procesu, ktoré služba elektronizuje (max. 300 znakov)</t>
  </si>
  <si>
    <t>Iné ISVS</t>
  </si>
  <si>
    <t>mesačne</t>
  </si>
  <si>
    <t>KLIENT 3</t>
  </si>
  <si>
    <t>KLIENT 5</t>
  </si>
  <si>
    <t>Áno</t>
  </si>
  <si>
    <t>Úroveň L0 je zabezpečená:</t>
  </si>
  <si>
    <t>Úroveň L1 je zabezpečená:</t>
  </si>
  <si>
    <t>Úroveň L2 je zabezpečená:</t>
  </si>
  <si>
    <t>Úroveň L3 je zabezpečená:</t>
  </si>
  <si>
    <t>Zabezp. jednotlivých úrovní podpory pers. kapacitami:</t>
  </si>
  <si>
    <t>-</t>
  </si>
  <si>
    <t>Je podpora rozdelená na úrovne podľa obtiažnosti a hĺbky problému?</t>
  </si>
  <si>
    <t>Počet incidentov v roku:</t>
  </si>
  <si>
    <t>Spolu</t>
  </si>
  <si>
    <t>Sú vzniknuté incidenty evidované podľa úrovní podpory?</t>
  </si>
  <si>
    <t>Požiadavky na zmenu / rozvoj služby</t>
  </si>
  <si>
    <t>Incidenty v súvislosti so službou</t>
  </si>
  <si>
    <t>ÚDAJE O PREVÁDZKE SLA VO VZŤAHU K SLUŽBE</t>
  </si>
  <si>
    <t>Zahájenie:</t>
  </si>
  <si>
    <t>mesiace</t>
  </si>
  <si>
    <t>Dátum zahájenia produkčnej fázy služby
(deň | mesiac | rok)</t>
  </si>
  <si>
    <t>Dnešný dátum:</t>
  </si>
  <si>
    <t>roky</t>
  </si>
  <si>
    <t>Sú požiadavky na zmenu evidované podľa úrovní podpory?</t>
  </si>
  <si>
    <t>POPIS SLUŽBY</t>
  </si>
  <si>
    <t>Počet zmenových požiadaviek v roku:</t>
  </si>
  <si>
    <t>Hardvér (fyzické vybavenie + licencie firmvéru)</t>
  </si>
  <si>
    <t>Hardvér - priamy nákup mimo dodávateľa SLA</t>
  </si>
  <si>
    <t>Hardvér - cez dodávateľa SLA</t>
  </si>
  <si>
    <t>Scenár 1:</t>
  </si>
  <si>
    <t>Časové údaje o SLA prevádzke</t>
  </si>
  <si>
    <t>Spotrebované hodiny súvisiace s SLA službou za rok:</t>
  </si>
  <si>
    <t>Bude podpora rozdelená na úrovne podľa obtiažnosti a hĺbky problému?</t>
  </si>
  <si>
    <t>Úroveň L0 zabezpečená:</t>
  </si>
  <si>
    <t>Scenár 2:</t>
  </si>
  <si>
    <t>Scenár 3:</t>
  </si>
  <si>
    <t>Scenár 4:</t>
  </si>
  <si>
    <t>obmedzenie na max. 300 znakov</t>
  </si>
  <si>
    <r>
      <t xml:space="preserve">Názov služby podľa MetaIS
           </t>
    </r>
    <r>
      <rPr>
        <sz val="10"/>
        <color rgb="FF000000"/>
        <rFont val="Arial Narrow"/>
        <family val="2"/>
        <charset val="238"/>
      </rPr>
      <t>Zhodný s názvom vyššie</t>
    </r>
  </si>
  <si>
    <r>
      <t xml:space="preserve">Náklady </t>
    </r>
    <r>
      <rPr>
        <b/>
        <sz val="10"/>
        <color rgb="FFFF0000"/>
        <rFont val="Arial Narrow"/>
        <family val="2"/>
        <charset val="238"/>
      </rPr>
      <t>OPEX</t>
    </r>
    <r>
      <rPr>
        <b/>
        <sz val="10"/>
        <color rgb="FF7030A0"/>
        <rFont val="Arial Narrow"/>
        <family val="2"/>
        <charset val="238"/>
      </rPr>
      <t xml:space="preserve"> za rok:</t>
    </r>
  </si>
  <si>
    <r>
      <t xml:space="preserve">Náklady </t>
    </r>
    <r>
      <rPr>
        <b/>
        <sz val="10"/>
        <color rgb="FFFF0000"/>
        <rFont val="Arial Narrow"/>
        <family val="2"/>
        <charset val="238"/>
      </rPr>
      <t>CAPEX</t>
    </r>
    <r>
      <rPr>
        <b/>
        <sz val="10"/>
        <color rgb="FF7030A0"/>
        <rFont val="Arial Narrow"/>
        <family val="2"/>
        <charset val="238"/>
      </rPr>
      <t xml:space="preserve"> za rok:</t>
    </r>
  </si>
  <si>
    <r>
      <rPr>
        <b/>
        <sz val="10"/>
        <color theme="5" tint="-0.499984740745262"/>
        <rFont val="Arial Narrow"/>
        <family val="2"/>
        <charset val="238"/>
      </rPr>
      <t>Riešenie incidentov subdodávateľsky</t>
    </r>
    <r>
      <rPr>
        <b/>
        <sz val="10"/>
        <color rgb="FF000000"/>
        <rFont val="Arial Narrow"/>
        <family val="2"/>
        <charset val="238"/>
      </rPr>
      <t xml:space="preserve"> - (6xx) - vyjadrené ako človekohodiny</t>
    </r>
  </si>
  <si>
    <r>
      <rPr>
        <b/>
        <sz val="10"/>
        <color theme="5" tint="-0.499984740745262"/>
        <rFont val="Arial Narrow"/>
        <family val="2"/>
        <charset val="238"/>
      </rPr>
      <t>Implementácia požiadaviek na zmenu subdodávateľsky</t>
    </r>
    <r>
      <rPr>
        <b/>
        <sz val="10"/>
        <color rgb="FF000000"/>
        <rFont val="Arial Narrow"/>
        <family val="2"/>
        <charset val="238"/>
      </rPr>
      <t xml:space="preserve"> - (7xx) - vyjadrené ako človekohodiny</t>
    </r>
  </si>
  <si>
    <r>
      <t xml:space="preserve">Náklady </t>
    </r>
    <r>
      <rPr>
        <b/>
        <sz val="10"/>
        <color rgb="FFFF0000"/>
        <rFont val="Arial Narrow"/>
        <family val="2"/>
        <charset val="238"/>
      </rPr>
      <t>OPEX</t>
    </r>
    <r>
      <rPr>
        <b/>
        <sz val="10"/>
        <color rgb="FF7030A0"/>
        <rFont val="Arial Narrow"/>
        <family val="2"/>
        <charset val="238"/>
      </rPr>
      <t xml:space="preserve"> za rok pre scenár 1:</t>
    </r>
  </si>
  <si>
    <r>
      <t xml:space="preserve">Náklady </t>
    </r>
    <r>
      <rPr>
        <b/>
        <sz val="10"/>
        <color rgb="FFFF0000"/>
        <rFont val="Arial Narrow"/>
        <family val="2"/>
        <charset val="238"/>
      </rPr>
      <t>CAPEX</t>
    </r>
    <r>
      <rPr>
        <b/>
        <sz val="10"/>
        <color rgb="FF7030A0"/>
        <rFont val="Arial Narrow"/>
        <family val="2"/>
        <charset val="238"/>
      </rPr>
      <t xml:space="preserve"> za rok pre scenár 1:</t>
    </r>
  </si>
  <si>
    <t>Občan / podnikateľ</t>
  </si>
  <si>
    <t>Podrobnosti o využití služby</t>
  </si>
  <si>
    <t>Zníženie nákladov o 5 % ročne</t>
  </si>
  <si>
    <t>Zrušenie poskytovania elektronickej služby (vypnutie služby)</t>
  </si>
  <si>
    <t>Prevádzka internými kapacitami / cloud</t>
  </si>
  <si>
    <t>Dátum zahájenia ostrej prevádzky služby
(deň | mesiac | rok)</t>
  </si>
  <si>
    <t xml:space="preserve">Hardvér </t>
  </si>
  <si>
    <t>Softvér</t>
  </si>
  <si>
    <t>Licencie</t>
  </si>
  <si>
    <t>Nie</t>
  </si>
  <si>
    <t>internými kapacitami</t>
  </si>
  <si>
    <t>Využitie služby</t>
  </si>
  <si>
    <t>EKONOMICKÉ ÚDAJE VO VZŤAHU K IS VS</t>
  </si>
  <si>
    <t>Softvér externe</t>
  </si>
  <si>
    <t>Náklady na prevádzku IS VS TO BE vrátane DPH</t>
  </si>
  <si>
    <t>Náklady na prevádzku IS VS AS IS vrátane DPH</t>
  </si>
  <si>
    <t xml:space="preserve">Softvér </t>
  </si>
  <si>
    <t>Softvér interne</t>
  </si>
  <si>
    <t xml:space="preserve">Licencie </t>
  </si>
  <si>
    <t>V tabuľkách nižšie sú definované rôzne scenáre, ku ktorým môže dôjsť v období po vypršaní platnosti zmluvy. K týmto scenárom sa vzťahujú náklady, ktoré prosíme vyplniť.</t>
  </si>
  <si>
    <t>Pokračovanie v rovnakom modeli prevádzky (nulový variant)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</si>
</sst>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#,##0.00&quot; 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4" tint="-0.249977111117893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theme="4" tint="-0.249977111117893"/>
      <name val="Arial Narrow"/>
      <family val="2"/>
      <charset val="238"/>
    </font>
    <font>
      <b/>
      <i/>
      <sz val="10"/>
      <color theme="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sz val="10"/>
      <color theme="5" tint="-0.499984740745262"/>
      <name val="Arial Narrow"/>
      <family val="2"/>
      <charset val="238"/>
    </font>
    <font>
      <b/>
      <i/>
      <sz val="10"/>
      <color rgb="FF000099"/>
      <name val="Arial Narrow"/>
      <family val="2"/>
      <charset val="238"/>
    </font>
    <font>
      <b/>
      <i/>
      <sz val="10"/>
      <name val="Arial Narrow"/>
      <family val="2"/>
      <charset val="238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rgb="FF000000"/>
      <name val="Arial Narrow"/>
      <family val="2"/>
      <charset val="238"/>
    </font>
    <font>
      <b/>
      <sz val="20"/>
      <color theme="5" tint="-0.499984740745262"/>
      <name val="Arial Narrow"/>
      <family val="2"/>
      <charset val="238"/>
    </font>
    <font>
      <sz val="20"/>
      <color theme="1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C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8" tint="-0.49998474074526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5" fillId="0" borderId="0" xfId="0" applyFont="1"/>
    <xf numFmtId="14" fontId="5" fillId="0" borderId="0" xfId="0" applyNumberFormat="1" applyFont="1"/>
    <xf numFmtId="0" fontId="6" fillId="2" borderId="24" xfId="0" applyFont="1" applyFill="1" applyBorder="1" applyAlignment="1">
      <alignment vertical="top" wrapText="1"/>
    </xf>
    <xf numFmtId="0" fontId="9" fillId="0" borderId="0" xfId="0" applyFont="1"/>
    <xf numFmtId="0" fontId="7" fillId="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6" fillId="2" borderId="23" xfId="0" applyFont="1" applyFill="1" applyBorder="1" applyAlignment="1">
      <alignment vertical="center" wrapText="1"/>
    </xf>
    <xf numFmtId="0" fontId="12" fillId="11" borderId="41" xfId="0" applyFont="1" applyFill="1" applyBorder="1" applyAlignment="1">
      <alignment vertical="center" wrapText="1"/>
    </xf>
    <xf numFmtId="0" fontId="13" fillId="7" borderId="42" xfId="2" applyNumberFormat="1" applyFont="1" applyFill="1" applyBorder="1" applyAlignment="1">
      <alignment horizontal="center" vertical="center" wrapText="1"/>
    </xf>
    <xf numFmtId="0" fontId="13" fillId="7" borderId="42" xfId="2" applyFont="1" applyFill="1" applyBorder="1" applyAlignment="1">
      <alignment horizontal="center" vertical="center" wrapText="1"/>
    </xf>
    <xf numFmtId="0" fontId="13" fillId="6" borderId="43" xfId="2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vertical="center" wrapText="1"/>
    </xf>
    <xf numFmtId="0" fontId="6" fillId="11" borderId="41" xfId="0" applyFont="1" applyFill="1" applyBorder="1" applyAlignment="1">
      <alignment vertical="center" wrapText="1"/>
    </xf>
    <xf numFmtId="0" fontId="17" fillId="5" borderId="1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4" fillId="5" borderId="29" xfId="2" applyFont="1" applyFill="1" applyBorder="1" applyAlignment="1">
      <alignment horizontal="center" vertical="center"/>
    </xf>
    <xf numFmtId="165" fontId="10" fillId="0" borderId="25" xfId="2" applyNumberFormat="1" applyFont="1" applyFill="1" applyBorder="1" applyAlignment="1">
      <alignment horizontal="center" vertical="center" wrapText="1"/>
    </xf>
    <xf numFmtId="165" fontId="13" fillId="7" borderId="26" xfId="2" applyNumberFormat="1" applyFont="1" applyFill="1" applyBorder="1" applyAlignment="1">
      <alignment horizontal="center" vertical="center" wrapText="1"/>
    </xf>
    <xf numFmtId="165" fontId="10" fillId="0" borderId="11" xfId="2" applyNumberFormat="1" applyFont="1" applyFill="1" applyBorder="1" applyAlignment="1">
      <alignment horizontal="center" vertical="center" wrapText="1"/>
    </xf>
    <xf numFmtId="165" fontId="13" fillId="7" borderId="13" xfId="2" applyNumberFormat="1" applyFont="1" applyFill="1" applyBorder="1" applyAlignment="1">
      <alignment horizontal="center" vertical="center" wrapText="1"/>
    </xf>
    <xf numFmtId="165" fontId="10" fillId="0" borderId="20" xfId="2" applyNumberFormat="1" applyFont="1" applyFill="1" applyBorder="1" applyAlignment="1">
      <alignment horizontal="center" vertical="center" wrapText="1"/>
    </xf>
    <xf numFmtId="165" fontId="13" fillId="7" borderId="21" xfId="2" applyNumberFormat="1" applyFont="1" applyFill="1" applyBorder="1" applyAlignment="1">
      <alignment horizontal="center" vertical="center" wrapText="1"/>
    </xf>
    <xf numFmtId="165" fontId="13" fillId="8" borderId="42" xfId="2" applyNumberFormat="1" applyFont="1" applyFill="1" applyBorder="1" applyAlignment="1">
      <alignment horizontal="center" vertical="center" wrapText="1"/>
    </xf>
    <xf numFmtId="165" fontId="13" fillId="6" borderId="43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5" fillId="0" borderId="0" xfId="0" applyFont="1" applyAlignment="1"/>
    <xf numFmtId="0" fontId="6" fillId="2" borderId="3" xfId="0" applyFont="1" applyFill="1" applyBorder="1" applyAlignment="1">
      <alignment vertical="center"/>
    </xf>
    <xf numFmtId="14" fontId="5" fillId="0" borderId="0" xfId="0" applyNumberFormat="1" applyFont="1" applyAlignment="1"/>
    <xf numFmtId="0" fontId="6" fillId="2" borderId="24" xfId="0" applyFont="1" applyFill="1" applyBorder="1" applyAlignment="1">
      <alignment vertical="top"/>
    </xf>
    <xf numFmtId="0" fontId="9" fillId="0" borderId="0" xfId="0" applyFont="1" applyAlignment="1"/>
    <xf numFmtId="0" fontId="7" fillId="3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9" borderId="31" xfId="0" applyFont="1" applyFill="1" applyBorder="1" applyAlignment="1">
      <alignment vertical="center"/>
    </xf>
    <xf numFmtId="0" fontId="13" fillId="8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13" fillId="8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12" fillId="11" borderId="41" xfId="0" applyFont="1" applyFill="1" applyBorder="1" applyAlignment="1">
      <alignment vertical="center"/>
    </xf>
    <xf numFmtId="0" fontId="13" fillId="7" borderId="42" xfId="2" applyNumberFormat="1" applyFont="1" applyFill="1" applyBorder="1" applyAlignment="1">
      <alignment horizontal="center" vertical="center"/>
    </xf>
    <xf numFmtId="0" fontId="13" fillId="7" borderId="42" xfId="2" applyFont="1" applyFill="1" applyBorder="1" applyAlignment="1">
      <alignment horizontal="center" vertical="center"/>
    </xf>
    <xf numFmtId="0" fontId="13" fillId="6" borderId="43" xfId="2" applyFont="1" applyFill="1" applyBorder="1" applyAlignment="1">
      <alignment horizontal="center" vertical="center"/>
    </xf>
    <xf numFmtId="165" fontId="10" fillId="0" borderId="25" xfId="2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165" fontId="10" fillId="0" borderId="11" xfId="2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165" fontId="10" fillId="0" borderId="20" xfId="2" applyNumberFormat="1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vertical="center"/>
    </xf>
    <xf numFmtId="165" fontId="13" fillId="8" borderId="42" xfId="2" applyNumberFormat="1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vertical="center"/>
    </xf>
    <xf numFmtId="0" fontId="6" fillId="11" borderId="17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12" fillId="10" borderId="16" xfId="0" applyFont="1" applyFill="1" applyBorder="1" applyAlignment="1">
      <alignment vertical="center"/>
    </xf>
    <xf numFmtId="0" fontId="12" fillId="10" borderId="17" xfId="0" applyFont="1" applyFill="1" applyBorder="1" applyAlignment="1">
      <alignment vertical="center"/>
    </xf>
    <xf numFmtId="0" fontId="16" fillId="5" borderId="34" xfId="2" applyFont="1" applyFill="1" applyBorder="1" applyAlignment="1">
      <alignment horizontal="center" vertical="center"/>
    </xf>
    <xf numFmtId="0" fontId="13" fillId="5" borderId="35" xfId="2" applyFont="1" applyFill="1" applyBorder="1" applyAlignment="1">
      <alignment vertical="center"/>
    </xf>
    <xf numFmtId="0" fontId="13" fillId="5" borderId="36" xfId="2" applyFont="1" applyFill="1" applyBorder="1" applyAlignment="1">
      <alignment vertical="center"/>
    </xf>
    <xf numFmtId="3" fontId="10" fillId="0" borderId="25" xfId="2" applyNumberFormat="1" applyFont="1" applyFill="1" applyBorder="1" applyAlignment="1">
      <alignment horizontal="center" vertical="center"/>
    </xf>
    <xf numFmtId="3" fontId="13" fillId="7" borderId="26" xfId="2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horizontal="center" vertical="center"/>
    </xf>
    <xf numFmtId="3" fontId="13" fillId="7" borderId="13" xfId="2" applyNumberFormat="1" applyFont="1" applyFill="1" applyBorder="1" applyAlignment="1">
      <alignment horizontal="center" vertical="center"/>
    </xf>
    <xf numFmtId="3" fontId="10" fillId="0" borderId="20" xfId="2" applyNumberFormat="1" applyFont="1" applyFill="1" applyBorder="1" applyAlignment="1">
      <alignment horizontal="center" vertical="center"/>
    </xf>
    <xf numFmtId="3" fontId="13" fillId="7" borderId="21" xfId="2" applyNumberFormat="1" applyFont="1" applyFill="1" applyBorder="1" applyAlignment="1">
      <alignment horizontal="center" vertical="center"/>
    </xf>
    <xf numFmtId="3" fontId="13" fillId="8" borderId="42" xfId="2" applyNumberFormat="1" applyFont="1" applyFill="1" applyBorder="1" applyAlignment="1">
      <alignment horizontal="center" vertical="center"/>
    </xf>
    <xf numFmtId="3" fontId="13" fillId="6" borderId="43" xfId="2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4" fontId="10" fillId="0" borderId="11" xfId="2" applyNumberFormat="1" applyFont="1" applyFill="1" applyBorder="1" applyAlignment="1">
      <alignment horizontal="center" vertical="center"/>
    </xf>
    <xf numFmtId="4" fontId="10" fillId="0" borderId="20" xfId="2" applyNumberFormat="1" applyFont="1" applyFill="1" applyBorder="1" applyAlignment="1">
      <alignment horizontal="center" vertical="center"/>
    </xf>
    <xf numFmtId="4" fontId="13" fillId="7" borderId="21" xfId="2" applyNumberFormat="1" applyFont="1" applyFill="1" applyBorder="1" applyAlignment="1">
      <alignment horizontal="center" vertical="center"/>
    </xf>
    <xf numFmtId="4" fontId="13" fillId="8" borderId="42" xfId="2" applyNumberFormat="1" applyFont="1" applyFill="1" applyBorder="1" applyAlignment="1">
      <alignment horizontal="center" vertical="center"/>
    </xf>
    <xf numFmtId="4" fontId="13" fillId="6" borderId="43" xfId="2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6" fillId="10" borderId="24" xfId="0" applyFont="1" applyFill="1" applyBorder="1" applyAlignment="1">
      <alignment vertical="top" wrapText="1"/>
    </xf>
    <xf numFmtId="0" fontId="20" fillId="4" borderId="17" xfId="0" applyFont="1" applyFill="1" applyBorder="1" applyAlignment="1">
      <alignment vertical="center"/>
    </xf>
    <xf numFmtId="0" fontId="20" fillId="4" borderId="44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13" fillId="8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15" fillId="7" borderId="0" xfId="0" applyFont="1" applyFill="1" applyAlignment="1">
      <alignment horizontal="left" vertical="center"/>
    </xf>
    <xf numFmtId="0" fontId="5" fillId="7" borderId="0" xfId="0" applyFont="1" applyFill="1" applyAlignment="1"/>
    <xf numFmtId="0" fontId="12" fillId="10" borderId="50" xfId="0" applyFont="1" applyFill="1" applyBorder="1" applyAlignment="1">
      <alignment vertical="center"/>
    </xf>
    <xf numFmtId="0" fontId="13" fillId="8" borderId="42" xfId="2" applyFont="1" applyFill="1" applyBorder="1" applyAlignment="1">
      <alignment vertical="center"/>
    </xf>
    <xf numFmtId="165" fontId="13" fillId="8" borderId="41" xfId="2" applyNumberFormat="1" applyFont="1" applyFill="1" applyBorder="1" applyAlignment="1">
      <alignment horizontal="center" vertical="center"/>
    </xf>
    <xf numFmtId="0" fontId="13" fillId="7" borderId="55" xfId="2" applyNumberFormat="1" applyFont="1" applyFill="1" applyBorder="1" applyAlignment="1">
      <alignment horizontal="center" vertical="center"/>
    </xf>
    <xf numFmtId="165" fontId="10" fillId="0" borderId="28" xfId="2" applyNumberFormat="1" applyFont="1" applyFill="1" applyBorder="1" applyAlignment="1">
      <alignment horizontal="center" vertical="center"/>
    </xf>
    <xf numFmtId="165" fontId="10" fillId="0" borderId="8" xfId="2" applyNumberFormat="1" applyFont="1" applyFill="1" applyBorder="1" applyAlignment="1">
      <alignment horizontal="center" vertical="center"/>
    </xf>
    <xf numFmtId="165" fontId="10" fillId="0" borderId="56" xfId="2" applyNumberFormat="1" applyFont="1" applyFill="1" applyBorder="1" applyAlignment="1">
      <alignment horizontal="center" vertical="center"/>
    </xf>
    <xf numFmtId="165" fontId="13" fillId="8" borderId="55" xfId="2" applyNumberFormat="1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13" fillId="8" borderId="25" xfId="2" applyFont="1" applyFill="1" applyBorder="1" applyAlignment="1">
      <alignment vertical="center" wrapText="1"/>
    </xf>
    <xf numFmtId="0" fontId="14" fillId="3" borderId="25" xfId="2" applyFont="1" applyFill="1" applyBorder="1" applyAlignment="1">
      <alignment horizontal="center" vertical="center" wrapText="1"/>
    </xf>
    <xf numFmtId="0" fontId="14" fillId="3" borderId="29" xfId="2" applyFont="1" applyFill="1" applyBorder="1" applyAlignment="1">
      <alignment horizontal="center" vertical="center" wrapText="1"/>
    </xf>
    <xf numFmtId="4" fontId="13" fillId="7" borderId="26" xfId="2" applyNumberFormat="1" applyFont="1" applyFill="1" applyBorder="1" applyAlignment="1">
      <alignment horizontal="center" vertical="center"/>
    </xf>
    <xf numFmtId="0" fontId="14" fillId="3" borderId="45" xfId="2" applyFont="1" applyFill="1" applyBorder="1" applyAlignment="1">
      <alignment horizontal="center" vertical="center"/>
    </xf>
    <xf numFmtId="0" fontId="12" fillId="10" borderId="44" xfId="0" applyFont="1" applyFill="1" applyBorder="1" applyAlignment="1">
      <alignment vertical="center"/>
    </xf>
    <xf numFmtId="0" fontId="13" fillId="6" borderId="45" xfId="2" applyFont="1" applyFill="1" applyBorder="1" applyAlignment="1">
      <alignment horizontal="center" vertical="center"/>
    </xf>
    <xf numFmtId="165" fontId="13" fillId="7" borderId="60" xfId="2" applyNumberFormat="1" applyFont="1" applyFill="1" applyBorder="1" applyAlignment="1">
      <alignment horizontal="center" vertical="center"/>
    </xf>
    <xf numFmtId="165" fontId="13" fillId="7" borderId="61" xfId="2" applyNumberFormat="1" applyFont="1" applyFill="1" applyBorder="1" applyAlignment="1">
      <alignment horizontal="center" vertical="center"/>
    </xf>
    <xf numFmtId="165" fontId="13" fillId="6" borderId="45" xfId="2" applyNumberFormat="1" applyFont="1" applyFill="1" applyBorder="1" applyAlignment="1">
      <alignment horizontal="center" vertical="center"/>
    </xf>
    <xf numFmtId="0" fontId="6" fillId="11" borderId="44" xfId="0" applyFont="1" applyFill="1" applyBorder="1" applyAlignment="1">
      <alignment vertical="center"/>
    </xf>
    <xf numFmtId="0" fontId="12" fillId="10" borderId="62" xfId="0" applyFont="1" applyFill="1" applyBorder="1" applyAlignment="1">
      <alignment vertical="center"/>
    </xf>
    <xf numFmtId="0" fontId="23" fillId="15" borderId="12" xfId="0" applyFont="1" applyFill="1" applyBorder="1" applyAlignment="1">
      <alignment vertical="center"/>
    </xf>
    <xf numFmtId="0" fontId="24" fillId="13" borderId="16" xfId="2" applyFont="1" applyFill="1" applyBorder="1" applyAlignment="1">
      <alignment vertical="center"/>
    </xf>
    <xf numFmtId="0" fontId="24" fillId="13" borderId="17" xfId="2" applyFont="1" applyFill="1" applyBorder="1" applyAlignment="1">
      <alignment vertical="center"/>
    </xf>
    <xf numFmtId="0" fontId="24" fillId="13" borderId="44" xfId="2" applyFont="1" applyFill="1" applyBorder="1" applyAlignment="1">
      <alignment vertical="center"/>
    </xf>
    <xf numFmtId="0" fontId="25" fillId="0" borderId="0" xfId="0" applyFont="1" applyAlignment="1"/>
    <xf numFmtId="0" fontId="4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left" vertical="center"/>
    </xf>
    <xf numFmtId="0" fontId="10" fillId="0" borderId="20" xfId="2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left" vertical="center"/>
    </xf>
    <xf numFmtId="0" fontId="10" fillId="0" borderId="42" xfId="2" applyFont="1" applyFill="1" applyBorder="1" applyAlignment="1">
      <alignment horizontal="left" vertical="center"/>
    </xf>
    <xf numFmtId="0" fontId="10" fillId="0" borderId="45" xfId="2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2" fillId="14" borderId="16" xfId="0" applyFont="1" applyFill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44" xfId="0" applyFont="1" applyFill="1" applyBorder="1" applyAlignment="1">
      <alignment horizontal="center" vertical="center"/>
    </xf>
    <xf numFmtId="0" fontId="4" fillId="17" borderId="4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1" borderId="49" xfId="0" applyFont="1" applyFill="1" applyBorder="1" applyAlignment="1">
      <alignment horizontal="center" vertical="center"/>
    </xf>
    <xf numFmtId="0" fontId="6" fillId="11" borderId="50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4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vertical="center"/>
    </xf>
    <xf numFmtId="0" fontId="19" fillId="2" borderId="35" xfId="0" applyFont="1" applyFill="1" applyBorder="1" applyAlignment="1">
      <alignment vertical="center"/>
    </xf>
    <xf numFmtId="0" fontId="14" fillId="3" borderId="16" xfId="2" applyFont="1" applyFill="1" applyBorder="1" applyAlignment="1">
      <alignment horizontal="center" vertical="center"/>
    </xf>
    <xf numFmtId="0" fontId="14" fillId="3" borderId="18" xfId="2" applyFont="1" applyFill="1" applyBorder="1" applyAlignment="1">
      <alignment horizontal="center" vertical="center"/>
    </xf>
    <xf numFmtId="0" fontId="13" fillId="7" borderId="17" xfId="2" applyFont="1" applyFill="1" applyBorder="1" applyAlignment="1">
      <alignment horizontal="center" vertical="center" wrapText="1"/>
    </xf>
    <xf numFmtId="0" fontId="13" fillId="7" borderId="55" xfId="2" applyFont="1" applyFill="1" applyBorder="1" applyAlignment="1">
      <alignment horizontal="center" vertical="center" wrapText="1"/>
    </xf>
    <xf numFmtId="0" fontId="13" fillId="7" borderId="16" xfId="2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10" fillId="0" borderId="21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2" applyFont="1" applyFill="1" applyBorder="1" applyAlignment="1">
      <alignment horizontal="left" vertical="center"/>
    </xf>
    <xf numFmtId="0" fontId="12" fillId="14" borderId="18" xfId="0" applyFont="1" applyFill="1" applyBorder="1" applyAlignment="1">
      <alignment horizontal="center" vertical="center"/>
    </xf>
    <xf numFmtId="0" fontId="14" fillId="3" borderId="27" xfId="2" applyFont="1" applyFill="1" applyBorder="1" applyAlignment="1">
      <alignment horizontal="center" vertical="center"/>
    </xf>
    <xf numFmtId="0" fontId="14" fillId="3" borderId="28" xfId="2" applyFont="1" applyFill="1" applyBorder="1" applyAlignment="1">
      <alignment horizontal="center" vertical="center"/>
    </xf>
    <xf numFmtId="0" fontId="11" fillId="16" borderId="37" xfId="0" applyFont="1" applyFill="1" applyBorder="1" applyAlignment="1">
      <alignment horizontal="center" vertical="center"/>
    </xf>
    <xf numFmtId="0" fontId="11" fillId="16" borderId="38" xfId="0" applyFont="1" applyFill="1" applyBorder="1" applyAlignment="1">
      <alignment horizontal="center" vertical="center"/>
    </xf>
    <xf numFmtId="0" fontId="11" fillId="16" borderId="39" xfId="0" applyFont="1" applyFill="1" applyBorder="1" applyAlignment="1">
      <alignment horizontal="center" vertical="center"/>
    </xf>
    <xf numFmtId="0" fontId="13" fillId="7" borderId="27" xfId="2" applyFont="1" applyFill="1" applyBorder="1" applyAlignment="1">
      <alignment horizontal="center" vertical="center" wrapText="1"/>
    </xf>
    <xf numFmtId="0" fontId="13" fillId="7" borderId="28" xfId="2" applyFont="1" applyFill="1" applyBorder="1" applyAlignment="1">
      <alignment horizontal="center" vertical="center" wrapText="1"/>
    </xf>
  </cellXfs>
  <cellStyles count="4">
    <cellStyle name="Čiarka 2" xfId="1" xr:uid="{00000000-0005-0000-0000-000000000000}"/>
    <cellStyle name="Hypertextové prepojenie" xfId="2" builtinId="8"/>
    <cellStyle name="Mena 2" xfId="3" xr:uid="{00000000-0005-0000-0000-000002000000}"/>
    <cellStyle name="Normálna" xfId="0" builtinId="0"/>
  </cellStyles>
  <dxfs count="34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99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N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</xdr:row>
          <xdr:rowOff>133350</xdr:rowOff>
        </xdr:from>
        <xdr:to>
          <xdr:col>0</xdr:col>
          <xdr:colOff>352425</xdr:colOff>
          <xdr:row>2</xdr:row>
          <xdr:rowOff>361950</xdr:rowOff>
        </xdr:to>
        <xdr:sp macro="" textlink="">
          <xdr:nvSpPr>
            <xdr:cNvPr id="8193" name="ChNameEqual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zoomScaleNormal="100" workbookViewId="0">
      <selection activeCell="E10" sqref="E10"/>
    </sheetView>
  </sheetViews>
  <sheetFormatPr defaultRowHeight="15" customHeight="1" x14ac:dyDescent="0.2"/>
  <cols>
    <col min="1" max="1" width="37.42578125" style="4" customWidth="1"/>
    <col min="2" max="2" width="12" style="4" customWidth="1"/>
    <col min="3" max="3" width="11.85546875" style="4" customWidth="1"/>
    <col min="4" max="4" width="13.85546875" style="4" customWidth="1"/>
    <col min="5" max="5" width="13" style="4" customWidth="1"/>
    <col min="6" max="6" width="13.140625" style="4" customWidth="1"/>
    <col min="7" max="7" width="11.5703125" style="4" customWidth="1"/>
    <col min="8" max="8" width="13" style="4" customWidth="1"/>
    <col min="9" max="9" width="13.140625" style="4" customWidth="1"/>
    <col min="10" max="10" width="10.7109375" style="4" customWidth="1"/>
    <col min="11" max="11" width="13" style="4" hidden="1" customWidth="1"/>
    <col min="12" max="12" width="13.85546875" style="4" hidden="1" customWidth="1"/>
    <col min="13" max="13" width="4.5703125" style="4" customWidth="1"/>
    <col min="14" max="14" width="12.42578125" style="4" customWidth="1"/>
    <col min="15" max="15" width="9.85546875" style="4" bestFit="1" customWidth="1"/>
    <col min="16" max="16384" width="9.140625" style="4"/>
  </cols>
  <sheetData>
    <row r="1" spans="1:19" ht="15" customHeight="1" thickBot="1" x14ac:dyDescent="0.25">
      <c r="A1" s="131" t="str">
        <f>IF($B$2="","Základné údaje o službe","Základné údaje o službe - " &amp; $B$2)</f>
        <v>Základné údaje o službe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 t="s">
        <v>40</v>
      </c>
      <c r="O1" s="2">
        <f ca="1">TODAY()</f>
        <v>44505</v>
      </c>
      <c r="Q1" s="30" t="s">
        <v>38</v>
      </c>
      <c r="R1" s="30" t="s">
        <v>41</v>
      </c>
    </row>
    <row r="2" spans="1:19" ht="15" customHeight="1" x14ac:dyDescent="0.2">
      <c r="A2" s="3" t="s">
        <v>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4" t="s">
        <v>37</v>
      </c>
      <c r="O2" s="5">
        <f>IF(ISERROR(DATE(D4,C4,B4)),DATE(1,1,2011),DATE(D4,C4,B4))</f>
        <v>42428</v>
      </c>
      <c r="Q2" s="30">
        <f ca="1">DATEDIF($O$2,$O$1,"M")</f>
        <v>68</v>
      </c>
      <c r="R2" s="30">
        <f ca="1">DATEDIF($O$2,$O$1,"Y")</f>
        <v>5</v>
      </c>
      <c r="S2" s="5"/>
    </row>
    <row r="3" spans="1:19" ht="29.25" customHeight="1" x14ac:dyDescent="0.2">
      <c r="A3" s="87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7" t="b">
        <v>0</v>
      </c>
    </row>
    <row r="4" spans="1:19" ht="15" customHeight="1" x14ac:dyDescent="0.2">
      <c r="A4" s="6" t="s">
        <v>69</v>
      </c>
      <c r="B4" s="8">
        <v>28</v>
      </c>
      <c r="C4" s="8">
        <v>2</v>
      </c>
      <c r="D4" s="9">
        <v>2016</v>
      </c>
      <c r="E4" s="138" t="str">
        <f>IF(AND(OR(AND(B4&gt;=1,B4&lt;=31),B4=""),OR(AND(C4&gt;=1,C4&lt;=12),C4=""),OR(AND(D4&gt;=1980,D4&lt;=2100),D4="")),IF(OR(B4=0,C4=0,D4=0),"Chyba: Žiadne z políčok nesmie byť prázdne alebo nulové.",IF(AND(C4=2,B4&gt;28,NOT(OR(MOD($D$4,400)=0,AND(MOD($D$4,4)=0,MOD($D$4,100)&lt;&gt;0)))),"Chyba: Február v neprestupnom roku nemôže mať viac ako 28 dní",IF(AND(C4=2,B4&gt;29,OR(MOD($D$4,400)=0,AND(MOD($D$4,4)=0,MOD($D$4,100)&lt;&gt;0))),"Chyba: Február v prestupnom roku nemôže mať viac ako 29 dní.",IF(AND(B4&gt;30,OR(C4=4,C4=6,C4=9,C4=11)),"Chyba: Apríl, jún, september a november majú len 30 dní.","")))),"")</f>
        <v/>
      </c>
      <c r="F4" s="139"/>
      <c r="G4" s="139"/>
      <c r="H4" s="139"/>
      <c r="I4" s="139"/>
      <c r="J4" s="139"/>
      <c r="K4" s="139"/>
      <c r="L4" s="139"/>
      <c r="M4" s="140"/>
    </row>
  </sheetData>
  <mergeCells count="4">
    <mergeCell ref="A1:M1"/>
    <mergeCell ref="B2:M2"/>
    <mergeCell ref="B3:M3"/>
    <mergeCell ref="E4:M4"/>
  </mergeCells>
  <conditionalFormatting sqref="E4:M4">
    <cfRule type="cellIs" dxfId="33" priority="68" operator="notEqual">
      <formula>""</formula>
    </cfRule>
  </conditionalFormatting>
  <conditionalFormatting sqref="B3:M3">
    <cfRule type="expression" dxfId="32" priority="28">
      <formula>IF($N$3=TRUE,1,0)</formula>
    </cfRule>
  </conditionalFormatting>
  <dataValidations count="3">
    <dataValidation type="list" allowBlank="1" showInputMessage="1" showErrorMessage="1" errorTitle="Chyba" error="Povolená hodnota je celé číslo v rozsahu od 1 do 31." sqref="B4" xr:uid="{00000000-0002-0000-0000-000000000000}">
      <formula1>"1,2,3,4,5,6,7,8,9,10,11,12,13,14,15,16,17,18,19,20,21,22,23,24,25,26,27,28,29,30,31"</formula1>
    </dataValidation>
    <dataValidation type="list" allowBlank="1" showInputMessage="1" showErrorMessage="1" errorTitle="Chyba" error="Povolená hodnota je celé číslo v rozsahu od 1 do 12." sqref="C4" xr:uid="{00000000-0002-0000-0000-000001000000}">
      <formula1>"1,2,3,4,5,6,7,8,9,10,11,12"</formula1>
    </dataValidation>
    <dataValidation type="whole" allowBlank="1" showInputMessage="1" showErrorMessage="1" errorTitle="Chyba" error="Hodnota musí byť celé číslo v rozsahu od 1980 do 2100." sqref="D4" xr:uid="{00000000-0002-0000-0000-000002000000}">
      <formula1>1980</formula1>
      <formula2>2100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NameEqual">
              <controlPr defaultSize="0" autoFill="0" autoLine="0" autoPict="0">
                <anchor moveWithCells="1">
                  <from>
                    <xdr:col>0</xdr:col>
                    <xdr:colOff>133350</xdr:colOff>
                    <xdr:row>2</xdr:row>
                    <xdr:rowOff>133350</xdr:rowOff>
                  </from>
                  <to>
                    <xdr:col>0</xdr:col>
                    <xdr:colOff>352425</xdr:colOff>
                    <xdr:row>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opLeftCell="A15" zoomScaleNormal="100" workbookViewId="0">
      <selection activeCell="B17" sqref="B17:E17"/>
    </sheetView>
  </sheetViews>
  <sheetFormatPr defaultRowHeight="15" customHeight="1" x14ac:dyDescent="0.2"/>
  <cols>
    <col min="1" max="1" width="45.28515625" style="32" customWidth="1"/>
    <col min="2" max="2" width="13.7109375" style="32" customWidth="1"/>
    <col min="3" max="3" width="10" style="32" customWidth="1"/>
    <col min="4" max="4" width="23.140625" style="32" customWidth="1"/>
    <col min="5" max="5" width="8.7109375" style="32" customWidth="1"/>
    <col min="6" max="6" width="12.42578125" style="32" customWidth="1"/>
    <col min="7" max="7" width="9.85546875" style="32" bestFit="1" customWidth="1"/>
    <col min="8" max="16384" width="9.140625" style="32"/>
  </cols>
  <sheetData>
    <row r="1" spans="1:11" ht="15" hidden="1" customHeight="1" thickBot="1" x14ac:dyDescent="0.25">
      <c r="A1" s="131" t="str">
        <f>IF($B$2="","Základné údaje o službe","Základné údaje o službe - " &amp; $B$2)</f>
        <v>Základné údaje o službe</v>
      </c>
      <c r="B1" s="132"/>
      <c r="C1" s="132"/>
      <c r="D1" s="132"/>
      <c r="E1" s="132"/>
      <c r="F1" s="1" t="s">
        <v>40</v>
      </c>
      <c r="G1" s="2">
        <f ca="1">TODAY()</f>
        <v>44505</v>
      </c>
      <c r="I1" s="30" t="s">
        <v>38</v>
      </c>
      <c r="J1" s="30" t="s">
        <v>41</v>
      </c>
    </row>
    <row r="2" spans="1:11" ht="15" hidden="1" customHeight="1" x14ac:dyDescent="0.2">
      <c r="A2" s="33" t="s">
        <v>7</v>
      </c>
      <c r="B2" s="142"/>
      <c r="C2" s="142"/>
      <c r="D2" s="142"/>
      <c r="E2" s="142"/>
      <c r="F2" s="32" t="s">
        <v>37</v>
      </c>
      <c r="G2" s="34">
        <f>IF(ISERROR(DATE(D4,C4,B4)),DATE(1,1,2011),DATE(D4,C4,B4))</f>
        <v>41333</v>
      </c>
      <c r="I2" s="30">
        <f ca="1">DATEDIF($G$2,$G$1,"M")</f>
        <v>104</v>
      </c>
      <c r="J2" s="30">
        <f ca="1">DATEDIF($G$2,$G$1,"Y")</f>
        <v>8</v>
      </c>
      <c r="K2" s="34"/>
    </row>
    <row r="3" spans="1:11" ht="15" hidden="1" customHeight="1" x14ac:dyDescent="0.2">
      <c r="A3" s="35" t="s">
        <v>57</v>
      </c>
      <c r="B3" s="143"/>
      <c r="C3" s="143"/>
      <c r="D3" s="143"/>
      <c r="E3" s="143"/>
      <c r="F3" s="36" t="b">
        <v>0</v>
      </c>
    </row>
    <row r="4" spans="1:11" ht="15" hidden="1" customHeight="1" x14ac:dyDescent="0.2">
      <c r="A4" s="35" t="s">
        <v>39</v>
      </c>
      <c r="B4" s="37">
        <v>28</v>
      </c>
      <c r="C4" s="37">
        <v>2</v>
      </c>
      <c r="D4" s="38">
        <v>2013</v>
      </c>
      <c r="E4" s="86" t="str">
        <f>IF(AND(OR(AND(B4&gt;=1,B4&lt;=31),B4=""),OR(AND(C4&gt;=1,C4&lt;=12),C4=""),OR(AND(D4&gt;=1980,D4&lt;=2100),D4="")),IF(OR(B4=0,C4=0,D4=0),"Chyba: Žiadne z políčok nesmie byť prázdne alebo nulové.",IF(AND(C4=2,B4&gt;28,NOT(OR(MOD($D$4,400)=0,AND(MOD($D$4,4)=0,MOD($D$4,100)&lt;&gt;0)))),"Chyba: Február v neprestupnom roku nemôže mať viac ako 28 dní",IF(AND(C4=2,B4&gt;29,OR(MOD($D$4,400)=0,AND(MOD($D$4,4)=0,MOD($D$4,100)&lt;&gt;0))),"Chyba: Február v prestupnom roku nemôže mať viac ako 29 dní.",IF(AND(B4&gt;30,OR(C4=4,C4=6,C4=9,C4=11)),"Chyba: Apríl, jún, september a november majú len 30 dní.","")))),"")</f>
        <v/>
      </c>
    </row>
    <row r="5" spans="1:11" ht="15" hidden="1" customHeight="1" x14ac:dyDescent="0.2">
      <c r="A5" s="39" t="s">
        <v>0</v>
      </c>
      <c r="B5" s="144"/>
      <c r="C5" s="144"/>
      <c r="D5" s="144"/>
      <c r="E5" s="144"/>
      <c r="F5" s="32" t="s">
        <v>11</v>
      </c>
    </row>
    <row r="6" spans="1:11" ht="15" hidden="1" customHeight="1" x14ac:dyDescent="0.2">
      <c r="A6" s="39" t="s">
        <v>8</v>
      </c>
      <c r="B6" s="144"/>
      <c r="C6" s="144"/>
      <c r="D6" s="144"/>
      <c r="E6" s="144"/>
      <c r="F6" s="32" t="s">
        <v>11</v>
      </c>
    </row>
    <row r="7" spans="1:11" ht="15" hidden="1" customHeight="1" x14ac:dyDescent="0.2">
      <c r="A7" s="39" t="s">
        <v>1</v>
      </c>
      <c r="B7" s="141"/>
      <c r="C7" s="141"/>
      <c r="D7" s="141"/>
      <c r="E7" s="141"/>
    </row>
    <row r="8" spans="1:11" ht="15" hidden="1" customHeight="1" x14ac:dyDescent="0.2">
      <c r="A8" s="39" t="s">
        <v>2</v>
      </c>
      <c r="B8" s="141"/>
      <c r="C8" s="141"/>
      <c r="D8" s="141"/>
      <c r="E8" s="141"/>
    </row>
    <row r="9" spans="1:11" ht="15" hidden="1" customHeight="1" x14ac:dyDescent="0.2">
      <c r="A9" s="39" t="s">
        <v>3</v>
      </c>
      <c r="B9" s="141"/>
      <c r="C9" s="141"/>
      <c r="D9" s="141"/>
      <c r="E9" s="141"/>
    </row>
    <row r="10" spans="1:11" ht="15" hidden="1" customHeight="1" x14ac:dyDescent="0.2">
      <c r="A10" s="39" t="s">
        <v>4</v>
      </c>
      <c r="B10" s="145"/>
      <c r="C10" s="145"/>
      <c r="D10" s="145"/>
      <c r="E10" s="145"/>
    </row>
    <row r="11" spans="1:11" ht="15" hidden="1" customHeight="1" x14ac:dyDescent="0.2">
      <c r="A11" s="39" t="s">
        <v>5</v>
      </c>
      <c r="B11" s="141"/>
      <c r="C11" s="141"/>
      <c r="D11" s="141"/>
      <c r="E11" s="141"/>
    </row>
    <row r="12" spans="1:11" ht="15" hidden="1" customHeight="1" x14ac:dyDescent="0.2">
      <c r="A12" s="39" t="s">
        <v>6</v>
      </c>
      <c r="B12" s="141"/>
      <c r="C12" s="141"/>
      <c r="D12" s="141"/>
      <c r="E12" s="141"/>
    </row>
    <row r="13" spans="1:11" ht="15" hidden="1" customHeight="1" x14ac:dyDescent="0.2">
      <c r="A13" s="31" t="s">
        <v>12</v>
      </c>
      <c r="B13" s="146"/>
      <c r="C13" s="146"/>
      <c r="D13" s="146"/>
      <c r="E13" s="146"/>
    </row>
    <row r="14" spans="1:11" ht="15" hidden="1" customHeight="1" thickBot="1" x14ac:dyDescent="0.25">
      <c r="A14" s="40" t="s">
        <v>13</v>
      </c>
      <c r="B14" s="147"/>
      <c r="C14" s="147"/>
      <c r="D14" s="147"/>
      <c r="E14" s="147"/>
      <c r="F14" s="32" t="s">
        <v>14</v>
      </c>
    </row>
    <row r="15" spans="1:11" ht="15" customHeight="1" thickBot="1" x14ac:dyDescent="0.25">
      <c r="A15" s="131" t="s">
        <v>65</v>
      </c>
      <c r="B15" s="132"/>
      <c r="C15" s="132"/>
      <c r="D15" s="132"/>
      <c r="E15" s="156"/>
    </row>
    <row r="16" spans="1:11" ht="15" customHeight="1" thickBot="1" x14ac:dyDescent="0.25">
      <c r="A16" s="95" t="s">
        <v>43</v>
      </c>
      <c r="B16" s="88"/>
      <c r="C16" s="88"/>
      <c r="D16" s="88"/>
      <c r="E16" s="89"/>
    </row>
    <row r="17" spans="1:6" ht="26.25" thickBot="1" x14ac:dyDescent="0.25">
      <c r="A17" s="99" t="s">
        <v>18</v>
      </c>
      <c r="B17" s="148"/>
      <c r="C17" s="148"/>
      <c r="D17" s="148"/>
      <c r="E17" s="149"/>
      <c r="F17" s="1" t="s">
        <v>56</v>
      </c>
    </row>
    <row r="18" spans="1:6" ht="15" customHeight="1" thickBot="1" x14ac:dyDescent="0.25">
      <c r="A18" s="153" t="s">
        <v>75</v>
      </c>
      <c r="B18" s="154"/>
      <c r="C18" s="154"/>
      <c r="D18" s="154"/>
      <c r="E18" s="155"/>
    </row>
    <row r="19" spans="1:6" ht="15" customHeight="1" thickBot="1" x14ac:dyDescent="0.25">
      <c r="A19" s="95" t="s">
        <v>15</v>
      </c>
      <c r="B19" s="150" t="s">
        <v>64</v>
      </c>
      <c r="C19" s="151"/>
      <c r="D19" s="151"/>
      <c r="E19" s="152"/>
    </row>
    <row r="20" spans="1:6" ht="15" customHeight="1" x14ac:dyDescent="0.2">
      <c r="A20" s="96" t="s">
        <v>17</v>
      </c>
      <c r="B20" s="157"/>
      <c r="C20" s="158"/>
      <c r="D20" s="158"/>
      <c r="E20" s="159"/>
    </row>
    <row r="21" spans="1:6" ht="15" customHeight="1" x14ac:dyDescent="0.2">
      <c r="A21" s="96" t="str">
        <f>IF(ISERROR(FIND("IS",B19)),"Počet návštev informačného obsahu:")</f>
        <v>Počet návštev informačného obsahu:</v>
      </c>
      <c r="B21" s="42" t="s">
        <v>20</v>
      </c>
      <c r="C21" s="43"/>
      <c r="D21" s="44" t="str">
        <f ca="1">"od zahájenia"  &amp; IF($I$2&lt;=999,CHAR(10) &amp;"(" &amp; $I$2 &amp; " mesiacov)","")</f>
        <v>od zahájenia
(104 mesiacov)</v>
      </c>
      <c r="E21" s="90"/>
    </row>
    <row r="22" spans="1:6" ht="15" customHeight="1" x14ac:dyDescent="0.2">
      <c r="A22" s="97" t="str">
        <f>IF(ISERROR(FIND("IS",B19)),"Počet podaní:","Počet volaní služby inými IS:")</f>
        <v>Počet podaní:</v>
      </c>
      <c r="B22" s="42" t="s">
        <v>20</v>
      </c>
      <c r="C22" s="43"/>
      <c r="D22" s="44" t="str">
        <f ca="1">"od zahájenia"  &amp; IF($I$2&lt;=999,CHAR(10) &amp;"(" &amp; $I$2 &amp; " mesiacov)","")</f>
        <v>od zahájenia
(104 mesiacov)</v>
      </c>
      <c r="E22" s="90"/>
    </row>
    <row r="23" spans="1:6" ht="16.5" customHeight="1" thickBot="1" x14ac:dyDescent="0.25">
      <c r="A23" s="98" t="str">
        <f>IF(ISERROR(FIND("IS",B19)),"Počet elektronických podaní:")</f>
        <v>Počet elektronických podaní:</v>
      </c>
      <c r="B23" s="91" t="s">
        <v>20</v>
      </c>
      <c r="C23" s="92"/>
      <c r="D23" s="93" t="str">
        <f ca="1">"od zahájenia"  &amp; IF($I$2&lt;=999,CHAR(10) &amp;"(" &amp; $I$2 &amp; " mesiacov)","")</f>
        <v>od zahájenia
(104 mesiacov)</v>
      </c>
      <c r="E23" s="94"/>
    </row>
    <row r="24" spans="1:6" ht="15" hidden="1" customHeight="1" thickBot="1" x14ac:dyDescent="0.25">
      <c r="A24" s="169" t="s">
        <v>21</v>
      </c>
      <c r="B24" s="170"/>
      <c r="C24" s="170"/>
      <c r="D24" s="170"/>
      <c r="E24" s="171"/>
    </row>
    <row r="25" spans="1:6" ht="15" hidden="1" customHeight="1" x14ac:dyDescent="0.2">
      <c r="A25" s="51" t="s">
        <v>15</v>
      </c>
      <c r="B25" s="163" t="s">
        <v>16</v>
      </c>
      <c r="C25" s="164"/>
      <c r="D25" s="164"/>
      <c r="E25" s="165"/>
    </row>
    <row r="26" spans="1:6" ht="15" hidden="1" customHeight="1" x14ac:dyDescent="0.2">
      <c r="A26" s="41" t="s">
        <v>17</v>
      </c>
      <c r="B26" s="166"/>
      <c r="C26" s="167"/>
      <c r="D26" s="167"/>
      <c r="E26" s="168"/>
    </row>
    <row r="27" spans="1:6" ht="15" hidden="1" customHeight="1" x14ac:dyDescent="0.2">
      <c r="A27" s="41" t="str">
        <f>IF(ISERROR(FIND("IS",B25)),"Počet jedinečných návštevníkov:","Počet integrácií s inými IS:")</f>
        <v>Počet jedinečných návštevníkov:</v>
      </c>
      <c r="B27" s="42" t="s">
        <v>20</v>
      </c>
      <c r="C27" s="43"/>
      <c r="D27" s="44" t="str">
        <f ca="1">"od zahájenia"  &amp; IF($I$2&lt;=999,CHAR(10) &amp;"(" &amp; $I$2 &amp; " mesiacov)","")</f>
        <v>od zahájenia
(104 mesiacov)</v>
      </c>
      <c r="E27" s="45"/>
    </row>
    <row r="28" spans="1:6" ht="15" hidden="1" customHeight="1" x14ac:dyDescent="0.2">
      <c r="A28" s="46" t="str">
        <f>IF(ISERROR(FIND("IS",B25)),"Počet podaní (využití služby):","Počet volaní služby inými IS:")</f>
        <v>Počet podaní (využití služby):</v>
      </c>
      <c r="B28" s="42" t="s">
        <v>20</v>
      </c>
      <c r="C28" s="43"/>
      <c r="D28" s="44" t="str">
        <f ca="1">"od zahájenia"  &amp; IF($I$2&lt;=999,CHAR(10) &amp;"(" &amp; $I$2 &amp; " mesiacov)","")</f>
        <v>od zahájenia
(104 mesiacov)</v>
      </c>
      <c r="E28" s="45"/>
    </row>
    <row r="29" spans="1:6" ht="15" hidden="1" customHeight="1" thickBot="1" x14ac:dyDescent="0.25">
      <c r="A29" s="47" t="str">
        <f>IF(ISERROR(FIND("IS",B25)),"Počet jedinečných používateľov NEELEKTRONICKEJ alebo inak zabezpečenej formy služby:","Počet IS zasiahnutých prípadným vypnutím služby:")</f>
        <v>Počet jedinečných používateľov NEELEKTRONICKEJ alebo inak zabezpečenej formy služby:</v>
      </c>
      <c r="B29" s="48" t="s">
        <v>20</v>
      </c>
      <c r="C29" s="49"/>
      <c r="D29" s="44" t="str">
        <f ca="1">"od zahájenia"  &amp; IF($I$2&lt;=999,CHAR(10) &amp;"(" &amp; $I$2 &amp; " mesiacov)","")</f>
        <v>od zahájenia
(104 mesiacov)</v>
      </c>
      <c r="E29" s="50"/>
    </row>
    <row r="30" spans="1:6" ht="15" hidden="1" customHeight="1" thickBot="1" x14ac:dyDescent="0.25">
      <c r="A30" s="160" t="s">
        <v>22</v>
      </c>
      <c r="B30" s="161"/>
      <c r="C30" s="161"/>
      <c r="D30" s="161"/>
      <c r="E30" s="162"/>
    </row>
    <row r="31" spans="1:6" ht="15" hidden="1" customHeight="1" x14ac:dyDescent="0.2">
      <c r="A31" s="51" t="s">
        <v>15</v>
      </c>
      <c r="B31" s="163" t="s">
        <v>19</v>
      </c>
      <c r="C31" s="164"/>
      <c r="D31" s="164"/>
      <c r="E31" s="165"/>
    </row>
    <row r="32" spans="1:6" ht="15" hidden="1" customHeight="1" x14ac:dyDescent="0.2">
      <c r="A32" s="41" t="s">
        <v>17</v>
      </c>
      <c r="B32" s="166"/>
      <c r="C32" s="167"/>
      <c r="D32" s="167"/>
      <c r="E32" s="168"/>
    </row>
    <row r="33" spans="1:5" ht="15" hidden="1" customHeight="1" x14ac:dyDescent="0.2">
      <c r="A33" s="41" t="str">
        <f>IF(ISERROR(FIND("IS",B31)),"Počet jedinečných návštevníkov:","Počet integrácií s inými IS:")</f>
        <v>Počet integrácií s inými IS:</v>
      </c>
      <c r="B33" s="42" t="s">
        <v>20</v>
      </c>
      <c r="C33" s="43"/>
      <c r="D33" s="44" t="str">
        <f ca="1">"od zahájenia"  &amp; IF($I$2&lt;=999,CHAR(10) &amp;"(" &amp; $I$2 &amp; " mesiacov)","")</f>
        <v>od zahájenia
(104 mesiacov)</v>
      </c>
      <c r="E33" s="45"/>
    </row>
    <row r="34" spans="1:5" ht="15" hidden="1" customHeight="1" x14ac:dyDescent="0.2">
      <c r="A34" s="46" t="str">
        <f>IF(ISERROR(FIND("IS",B31)),"Počet podaní (využití služby):","Počet volaní služby inými IS:")</f>
        <v>Počet volaní služby inými IS:</v>
      </c>
      <c r="B34" s="42" t="s">
        <v>20</v>
      </c>
      <c r="C34" s="43"/>
      <c r="D34" s="44" t="str">
        <f ca="1">"od zahájenia"  &amp; IF($I$2&lt;=999,CHAR(10) &amp;"(" &amp; $I$2 &amp; " mesiacov)","")</f>
        <v>od zahájenia
(104 mesiacov)</v>
      </c>
      <c r="E34" s="45"/>
    </row>
    <row r="35" spans="1:5" ht="15" hidden="1" customHeight="1" thickBot="1" x14ac:dyDescent="0.25">
      <c r="A35" s="47" t="str">
        <f>IF(ISERROR(FIND("IS",B31)),"Počet jedinečných používateľov NEELEKTRONICKEJ alebo inak zabezpečenej formy služby:","Počet IS zasiahnutých prípadným vypnutím služby:")</f>
        <v>Počet IS zasiahnutých prípadným vypnutím služby:</v>
      </c>
      <c r="B35" s="48" t="s">
        <v>20</v>
      </c>
      <c r="C35" s="49"/>
      <c r="D35" s="44" t="str">
        <f ca="1">"od zahájenia"  &amp; IF($I$2&lt;=999,CHAR(10) &amp;"(" &amp; $I$2 &amp; " mesiacov)","")</f>
        <v>od zahájenia
(104 mesiacov)</v>
      </c>
      <c r="E35" s="50"/>
    </row>
    <row r="36" spans="1:5" ht="15" customHeight="1" thickTop="1" x14ac:dyDescent="0.2"/>
  </sheetData>
  <mergeCells count="24">
    <mergeCell ref="B20:E20"/>
    <mergeCell ref="A30:E30"/>
    <mergeCell ref="B31:E31"/>
    <mergeCell ref="B32:E32"/>
    <mergeCell ref="A24:E24"/>
    <mergeCell ref="B25:E25"/>
    <mergeCell ref="B26:E26"/>
    <mergeCell ref="B13:E13"/>
    <mergeCell ref="B14:E14"/>
    <mergeCell ref="B17:E17"/>
    <mergeCell ref="B19:E19"/>
    <mergeCell ref="A18:E18"/>
    <mergeCell ref="A15:E15"/>
    <mergeCell ref="B12:E12"/>
    <mergeCell ref="A1:E1"/>
    <mergeCell ref="B2:E2"/>
    <mergeCell ref="B3:E3"/>
    <mergeCell ref="B5:E5"/>
    <mergeCell ref="B6:E6"/>
    <mergeCell ref="B7:E7"/>
    <mergeCell ref="B8:E8"/>
    <mergeCell ref="B9:E9"/>
    <mergeCell ref="B10:E10"/>
    <mergeCell ref="B11:E11"/>
  </mergeCells>
  <conditionalFormatting sqref="E4">
    <cfRule type="cellIs" dxfId="31" priority="68" operator="notEqual">
      <formula>""</formula>
    </cfRule>
  </conditionalFormatting>
  <conditionalFormatting sqref="B3:E3">
    <cfRule type="expression" dxfId="30" priority="28">
      <formula>IF($F$3=TRUE,1,0)</formula>
    </cfRule>
  </conditionalFormatting>
  <dataValidations count="8">
    <dataValidation type="whole" operator="greaterThanOrEqual" allowBlank="1" showInputMessage="1" showErrorMessage="1" errorTitle="Chyba" error="Povolené je celé kladné číslo." sqref="C21:C23 E21:E23 C27:C29 E27:E29 C33:C35 E33:E35" xr:uid="{00000000-0002-0000-0100-000000000000}">
      <formula1>0</formula1>
    </dataValidation>
    <dataValidation type="textLength" allowBlank="1" showInputMessage="1" showErrorMessage="1" errorTitle="Chyba" error="Povolených je max. 60 znakov." sqref="B14:E14" xr:uid="{00000000-0002-0000-0100-000001000000}">
      <formula1>0</formula1>
      <formula2>60</formula2>
    </dataValidation>
    <dataValidation type="textLength" allowBlank="1" showInputMessage="1" showErrorMessage="1" errorTitle="Chyba" error="Povolených je maximálne 300 znakov." sqref="B17:E17" xr:uid="{00000000-0002-0000-0100-000002000000}">
      <formula1>0</formula1>
      <formula2>300</formula2>
    </dataValidation>
    <dataValidation type="whole" allowBlank="1" showInputMessage="1" showErrorMessage="1" errorTitle="Chyba" error="Hodnota musí byť celé číslo v rozsahu od 1980 do 2100." sqref="D4" xr:uid="{00000000-0002-0000-0100-000003000000}">
      <formula1>1980</formula1>
      <formula2>2100</formula2>
    </dataValidation>
    <dataValidation type="list" allowBlank="1" showInputMessage="1" showErrorMessage="1" errorTitle="Chyba" error="Povolená hodnota je celé číslo v rozsahu od 1 do 12." sqref="C4" xr:uid="{00000000-0002-0000-0100-000004000000}">
      <formula1>"1,2,3,4,5,6,7,8,9,10,11,12"</formula1>
    </dataValidation>
    <dataValidation type="list" allowBlank="1" showInputMessage="1" showErrorMessage="1" errorTitle="Chyba" error="Povolená hodnota je celé číslo v rozsahu od 1 do 31." sqref="B4" xr:uid="{00000000-0002-0000-0100-000005000000}">
      <formula1>"1,2,3,4,5,6,7,8,9,10,11,12,13,14,15,16,17,18,19,20,21,22,23,24,25,26,27,28,29,30,31"</formula1>
    </dataValidation>
    <dataValidation type="list" allowBlank="1" showInputMessage="1" showErrorMessage="1" errorTitle="Chyba" error="Vyberte hodnotu zo zoznamu alebo nechajte pole prázdne (klávesou DEL)." sqref="B31:E31 B25:E25" xr:uid="{00000000-0002-0000-0100-000006000000}">
      <formula1>"Iné IS všeob.,Iné ISVS,Občan,OVM,Podnikateľ,Iný subjekt (personálny)"</formula1>
    </dataValidation>
    <dataValidation type="list" allowBlank="1" showInputMessage="1" showErrorMessage="1" errorTitle="Chyba" error="Vyberte hodnotu zo zoznamu alebo nechajte pole prázdne (klávesou DEL)." sqref="B19:E19" xr:uid="{00000000-0002-0000-0100-000007000000}">
      <formula1>"Občan / podnikateľ,OVM,Iný subjekt (personálny)"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"/>
  <sheetViews>
    <sheetView zoomScaleNormal="100" workbookViewId="0">
      <selection activeCell="I19" sqref="I19"/>
    </sheetView>
  </sheetViews>
  <sheetFormatPr defaultRowHeight="15" customHeight="1" x14ac:dyDescent="0.2"/>
  <cols>
    <col min="1" max="1" width="40.28515625" style="4" customWidth="1"/>
    <col min="2" max="2" width="12" style="4" hidden="1" customWidth="1"/>
    <col min="3" max="3" width="11.85546875" style="4" hidden="1" customWidth="1"/>
    <col min="4" max="4" width="13.85546875" style="4" hidden="1" customWidth="1"/>
    <col min="5" max="5" width="13" style="4" hidden="1" customWidth="1"/>
    <col min="6" max="6" width="13.140625" style="4" hidden="1" customWidth="1"/>
    <col min="7" max="7" width="11.5703125" style="4" customWidth="1"/>
    <col min="8" max="8" width="13" style="4" customWidth="1"/>
    <col min="9" max="9" width="13.140625" style="4" customWidth="1"/>
    <col min="10" max="10" width="14" style="4" customWidth="1"/>
    <col min="11" max="11" width="13.7109375" style="4" customWidth="1"/>
    <col min="12" max="12" width="13.85546875" style="4" customWidth="1"/>
    <col min="13" max="13" width="16.42578125" style="4" customWidth="1"/>
    <col min="14" max="14" width="12.42578125" style="4" customWidth="1"/>
    <col min="15" max="15" width="9.85546875" style="4" bestFit="1" customWidth="1"/>
    <col min="16" max="16384" width="9.140625" style="4"/>
  </cols>
  <sheetData>
    <row r="1" spans="1:18" ht="15" customHeight="1" x14ac:dyDescent="0.2">
      <c r="A1" s="172" t="s">
        <v>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" t="s">
        <v>40</v>
      </c>
      <c r="O1" s="2">
        <f ca="1">TODAY()</f>
        <v>44505</v>
      </c>
      <c r="Q1" s="30" t="s">
        <v>38</v>
      </c>
      <c r="R1" s="30" t="s">
        <v>41</v>
      </c>
    </row>
    <row r="2" spans="1:18" ht="15" customHeight="1" thickBot="1" x14ac:dyDescent="0.25">
      <c r="A2" s="175" t="s">
        <v>79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4" t="s">
        <v>37</v>
      </c>
      <c r="O2" s="5">
        <f>IF(ISERROR(DATE('Základné údaje'!$D$4,'Základné údaje'!$C$4,'Základné údaje'!$B$4)),DATE(1,1,2011),DATE('Základné údaje'!$D$4,'Základné údaje'!$C$4,'Základné údaje'!$B$4))</f>
        <v>42428</v>
      </c>
      <c r="Q2" s="30">
        <f ca="1">DATEDIF($O$2,$O$1,"M")</f>
        <v>68</v>
      </c>
      <c r="R2" s="30">
        <f ca="1">DATEDIF($O$2,$O$1,"Y")</f>
        <v>5</v>
      </c>
    </row>
    <row r="3" spans="1:18" ht="15" customHeight="1" thickBot="1" x14ac:dyDescent="0.25">
      <c r="A3" s="13" t="s">
        <v>58</v>
      </c>
      <c r="B3" s="14">
        <f t="shared" ref="B3:K3" ca="1" si="0">C3-1</f>
        <v>2011</v>
      </c>
      <c r="C3" s="14">
        <f t="shared" ca="1" si="0"/>
        <v>2012</v>
      </c>
      <c r="D3" s="14">
        <f t="shared" ca="1" si="0"/>
        <v>2013</v>
      </c>
      <c r="E3" s="14">
        <f t="shared" ca="1" si="0"/>
        <v>2014</v>
      </c>
      <c r="F3" s="14">
        <f t="shared" ca="1" si="0"/>
        <v>2015</v>
      </c>
      <c r="G3" s="14">
        <f t="shared" ca="1" si="0"/>
        <v>2016</v>
      </c>
      <c r="H3" s="14">
        <f t="shared" ca="1" si="0"/>
        <v>2017</v>
      </c>
      <c r="I3" s="14">
        <f t="shared" ca="1" si="0"/>
        <v>2018</v>
      </c>
      <c r="J3" s="14">
        <f t="shared" ca="1" si="0"/>
        <v>2019</v>
      </c>
      <c r="K3" s="14">
        <f t="shared" ca="1" si="0"/>
        <v>2020</v>
      </c>
      <c r="L3" s="15">
        <f ca="1">YEAR($O$1)</f>
        <v>2021</v>
      </c>
      <c r="M3" s="16" t="s">
        <v>32</v>
      </c>
    </row>
    <row r="4" spans="1:18" ht="15" customHeight="1" x14ac:dyDescent="0.2">
      <c r="A4" s="10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>
        <f ca="1">IF($R$2&lt;=10,SUM(INDIRECT(ADDRESS(ROW(OFFSET(B4,0,MATCH('Základné údaje'!$D$4,B$3:L$3,0)-1)),COLUMN(OFFSET(B4,0,MATCH('Základné údaje'!$D$4,B$3:L$3,0)-1))) &amp; ":" &amp; ADDRESS(ROW(L4),COLUMN(L4)))),SUM(B4:L4))</f>
        <v>0</v>
      </c>
    </row>
    <row r="5" spans="1:18" ht="15" customHeight="1" x14ac:dyDescent="0.2">
      <c r="A5" s="17" t="s">
        <v>71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>
        <f ca="1">IF($R$2&lt;=10,SUM(INDIRECT(ADDRESS(ROW(OFFSET(B5,0,MATCH('Základné údaje'!$D$4,B$3:L$3,0)-1)),COLUMN(OFFSET(B5,0,MATCH('Základné údaje'!$D$4,B$3:L$3,0)-1))) &amp; ":" &amp; ADDRESS(ROW(L5),COLUMN(L5)))),SUM(B5:L5))</f>
        <v>0</v>
      </c>
    </row>
    <row r="6" spans="1:18" ht="15" customHeight="1" x14ac:dyDescent="0.2">
      <c r="A6" s="17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>
        <f ca="1">IF($R$2&lt;=10,SUM(INDIRECT(ADDRESS(ROW(OFFSET(B6,0,MATCH('Základné údaje'!$D$4,B$3:L$3,0)-1)),COLUMN(OFFSET(B6,0,MATCH('Základné údaje'!$D$4,B$3:L$3,0)-1))) &amp; ":" &amp; ADDRESS(ROW(L6),COLUMN(L6)))),SUM(B6:L6))</f>
        <v>0</v>
      </c>
    </row>
    <row r="7" spans="1:18" ht="15" customHeight="1" x14ac:dyDescent="0.2">
      <c r="A7" s="17" t="s">
        <v>70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>
        <f ca="1">IF($R$2&lt;=10,SUM(INDIRECT(ADDRESS(ROW(OFFSET(B7,0,MATCH('Základné údaje'!$D$4,B$3:L$3,0)-1)),COLUMN(OFFSET(B7,0,MATCH('Základné údaje'!$D$4,B$3:L$3,0)-1))) &amp; ":" &amp; ADDRESS(ROW(L7),COLUMN(L7)))),SUM(B7:L7))</f>
        <v>0</v>
      </c>
    </row>
    <row r="8" spans="1:18" ht="15" customHeight="1" thickBot="1" x14ac:dyDescent="0.25">
      <c r="A8" s="12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>
        <f ca="1">IF($R$2&lt;=10,SUM(INDIRECT(ADDRESS(ROW(OFFSET(B8,0,MATCH('Základné údaje'!$D$4,B$3:L$3,0)-1)),COLUMN(OFFSET(B8,0,MATCH('Základné údaje'!$D$4,B$3:L$3,0)-1))) &amp; ":" &amp; ADDRESS(ROW(L8),COLUMN(L8)))),SUM(B8:L8))</f>
        <v>0</v>
      </c>
    </row>
    <row r="9" spans="1:18" ht="15" customHeight="1" thickBot="1" x14ac:dyDescent="0.25">
      <c r="A9" s="18" t="s">
        <v>32</v>
      </c>
      <c r="B9" s="28">
        <f ca="1">IF('Základné údaje'!$D$4&lt;=B3,SUMIFS(B4:B8,$A4:$A8,"*počet incidentov*"),0)</f>
        <v>0</v>
      </c>
      <c r="C9" s="28">
        <f ca="1">IF('Základné údaje'!$D$4&lt;=C3,SUMIFS(C4:C8,$A4:$A8,"*počet incidentov*"),0)</f>
        <v>0</v>
      </c>
      <c r="D9" s="28">
        <f ca="1">IF('Základné údaje'!$D$4&lt;=D3,SUMIFS(D4:D8,$A4:$A8,"*počet incidentov*"),0)</f>
        <v>0</v>
      </c>
      <c r="E9" s="28">
        <f ca="1">IF('Základné údaje'!$D$4&lt;=E3,SUMIFS(E4:E8,$A4:$A8,"*počet incidentov*"),0)</f>
        <v>0</v>
      </c>
      <c r="F9" s="28">
        <f ca="1">IF('Základné údaje'!$D$4&lt;=F3,SUMIFS(F4:F8,$A4:$A8,"*počet incidentov*"),0)</f>
        <v>0</v>
      </c>
      <c r="G9" s="28">
        <f ca="1">IF('Základné údaje'!$D$4&lt;=G3,SUMIFS(G4:G8,$A4:$A8,"*počet incidentov*"),0)</f>
        <v>0</v>
      </c>
      <c r="H9" s="28">
        <f ca="1">IF('Základné údaje'!$D$4&lt;=H3,SUMIFS(H4:H8,$A4:$A8,"*počet incidentov*"),0)</f>
        <v>0</v>
      </c>
      <c r="I9" s="28">
        <f ca="1">IF('Základné údaje'!$D$4&lt;=I3,SUMIFS(I4:I8,$A4:$A8,"*počet incidentov*"),0)</f>
        <v>0</v>
      </c>
      <c r="J9" s="28">
        <f ca="1">IF('Základné údaje'!$D$4&lt;=J3,SUMIFS(J4:J8,$A4:$A8,"*počet incidentov*"),0)</f>
        <v>0</v>
      </c>
      <c r="K9" s="28">
        <f ca="1">IF('Základné údaje'!$D$4&lt;=K3,SUMIFS(K4:K8,$A4:$A8,"*počet incidentov*"),0)</f>
        <v>0</v>
      </c>
      <c r="L9" s="28">
        <f ca="1">IF('Základné údaje'!$D$4&lt;=L3,SUMIFS(L4:L8,$A4:$A8,"*počet incidentov*"),0)</f>
        <v>0</v>
      </c>
      <c r="M9" s="29">
        <f ca="1">IF($R$2&lt;=10,SUM(INDIRECT(ADDRESS(ROW(OFFSET(B9,0,MATCH('Základné údaje'!$D$4,B$3:L$3,0)-1)),COLUMN(OFFSET(B9,0,MATCH('Základné údaje'!$D$4,B$3:L$3,0)-1))) &amp; ":" &amp; ADDRESS(ROW(L9),COLUMN(L9)))),SUM(B9:L9))</f>
        <v>0</v>
      </c>
    </row>
    <row r="10" spans="1:18" ht="15" customHeight="1" thickBot="1" x14ac:dyDescent="0.25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/>
    </row>
    <row r="11" spans="1:18" ht="15" customHeight="1" thickBot="1" x14ac:dyDescent="0.25">
      <c r="A11" s="13" t="s">
        <v>59</v>
      </c>
      <c r="B11" s="14">
        <f t="shared" ref="B11:K11" ca="1" si="1">C11-1</f>
        <v>2011</v>
      </c>
      <c r="C11" s="14">
        <f t="shared" ca="1" si="1"/>
        <v>2012</v>
      </c>
      <c r="D11" s="14">
        <f t="shared" ca="1" si="1"/>
        <v>2013</v>
      </c>
      <c r="E11" s="14">
        <f t="shared" ca="1" si="1"/>
        <v>2014</v>
      </c>
      <c r="F11" s="14">
        <f t="shared" ca="1" si="1"/>
        <v>2015</v>
      </c>
      <c r="G11" s="14">
        <f t="shared" ca="1" si="1"/>
        <v>2016</v>
      </c>
      <c r="H11" s="14">
        <f t="shared" ca="1" si="1"/>
        <v>2017</v>
      </c>
      <c r="I11" s="14">
        <f t="shared" ca="1" si="1"/>
        <v>2018</v>
      </c>
      <c r="J11" s="14">
        <f t="shared" ca="1" si="1"/>
        <v>2019</v>
      </c>
      <c r="K11" s="14">
        <f t="shared" ca="1" si="1"/>
        <v>2020</v>
      </c>
      <c r="L11" s="15">
        <f ca="1">YEAR($O$1)</f>
        <v>2021</v>
      </c>
      <c r="M11" s="16" t="s">
        <v>32</v>
      </c>
    </row>
    <row r="12" spans="1:18" ht="15" customHeight="1" x14ac:dyDescent="0.2">
      <c r="A12" s="10" t="s">
        <v>81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>
        <f ca="1">IF($R$2&lt;=10,SUM(INDIRECT(ADDRESS(ROW(OFFSET(B12,0,MATCH('Základné údaje'!$D$4,B$11:L$11,0)-1)),COLUMN(OFFSET(B12,0,MATCH('Základné údaje'!$D$4,B$11:L$11,0)-1))) &amp; ":" &amp; ADDRESS(ROW(L12),COLUMN(L12)))),SUM(B12:L12))</f>
        <v>0</v>
      </c>
    </row>
    <row r="13" spans="1:18" ht="15" customHeight="1" x14ac:dyDescent="0.2">
      <c r="A13" s="17" t="s">
        <v>77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>
        <f ca="1">IF($R$2&lt;=10,SUM(INDIRECT(ADDRESS(ROW(OFFSET(B13,0,MATCH('Základné údaje'!$D$4,B$11:L$11,0)-1)),COLUMN(OFFSET(B13,0,MATCH('Základné údaje'!$D$4,B$11:L$11,0)-1))) &amp; ":" &amp; ADDRESS(ROW(L13),COLUMN(L13)))),SUM(B13:L13))</f>
        <v>0</v>
      </c>
    </row>
    <row r="14" spans="1:18" ht="15" customHeight="1" x14ac:dyDescent="0.2">
      <c r="A14" s="17" t="s">
        <v>82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>
        <f ca="1">IF($R$2&lt;=10,SUM(INDIRECT(ADDRESS(ROW(OFFSET(B14,0,MATCH('Základné údaje'!$D$4,B$11:L$11,0)-1)),COLUMN(OFFSET(B14,0,MATCH('Základné údaje'!$D$4,B$11:L$11,0)-1))) &amp; ":" &amp; ADDRESS(ROW(L14),COLUMN(L14)))),SUM(B14:L14))</f>
        <v>0</v>
      </c>
    </row>
    <row r="15" spans="1:18" ht="15" customHeight="1" x14ac:dyDescent="0.2">
      <c r="A15" s="17" t="s">
        <v>46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>
        <f ca="1">IF($R$2&lt;=10,SUM(INDIRECT(ADDRESS(ROW(OFFSET(B15,0,MATCH('Základné údaje'!$D$4,B$11:L$11,0)-1)),COLUMN(OFFSET(B15,0,MATCH('Základné údaje'!$D$4,B$11:L$11,0)-1))) &amp; ":" &amp; ADDRESS(ROW(L15),COLUMN(L15)))),SUM(B15:L15))</f>
        <v>0</v>
      </c>
    </row>
    <row r="16" spans="1:18" ht="15" customHeight="1" thickBot="1" x14ac:dyDescent="0.25">
      <c r="A16" s="12" t="s">
        <v>47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>
        <f ca="1">IF($R$2&lt;=10,SUM(INDIRECT(ADDRESS(ROW(OFFSET(B16,0,MATCH('Základné údaje'!$D$4,B$11:L$11,0)-1)),COLUMN(OFFSET(B16,0,MATCH('Základné údaje'!$D$4,B$11:L$11,0)-1))) &amp; ":" &amp; ADDRESS(ROW(L16),COLUMN(L16)))),SUM(B16:L16))</f>
        <v>0</v>
      </c>
    </row>
    <row r="17" spans="1:13" ht="15" customHeight="1" thickBot="1" x14ac:dyDescent="0.25">
      <c r="A17" s="18" t="s">
        <v>32</v>
      </c>
      <c r="B17" s="28">
        <f ca="1">IF('Základné údaje'!$D$4&lt;=B11,SUMIFS(B12:B16,$A12:$A16,"*počet incidentov*"),0)</f>
        <v>0</v>
      </c>
      <c r="C17" s="28">
        <f ca="1">IF('Základné údaje'!$D$4&lt;=C11,SUMIFS(C12:C16,$A12:$A16,"*počet incidentov*"),0)</f>
        <v>0</v>
      </c>
      <c r="D17" s="28">
        <f ca="1">IF('Základné údaje'!$D$4&lt;=D11,SUMIFS(D12:D16,$A12:$A16,"*počet incidentov*"),0)</f>
        <v>0</v>
      </c>
      <c r="E17" s="28">
        <f ca="1">IF('Základné údaje'!$D$4&lt;=E11,SUMIFS(E12:E16,$A12:$A16,"*počet incidentov*"),0)</f>
        <v>0</v>
      </c>
      <c r="F17" s="28">
        <f ca="1">IF('Základné údaje'!$D$4&lt;=F11,SUMIFS(F12:F16,$A12:$A16,"*počet incidentov*"),0)</f>
        <v>0</v>
      </c>
      <c r="G17" s="28">
        <f ca="1">IF('Základné údaje'!$D$4&lt;=G11,SUMIFS(G12:G16,$A12:$A16,"*počet incidentov*"),0)</f>
        <v>0</v>
      </c>
      <c r="H17" s="28">
        <f ca="1">IF('Základné údaje'!$D$4&lt;=H11,SUMIFS(H12:H16,$A12:$A16,"*počet incidentov*"),0)</f>
        <v>0</v>
      </c>
      <c r="I17" s="28">
        <f ca="1">IF('Základné údaje'!$D$4&lt;=I11,SUMIFS(I12:I16,$A12:$A16,"*počet incidentov*"),0)</f>
        <v>0</v>
      </c>
      <c r="J17" s="28">
        <f ca="1">IF('Základné údaje'!$D$4&lt;=J11,SUMIFS(J12:J16,$A12:$A16,"*počet incidentov*"),0)</f>
        <v>0</v>
      </c>
      <c r="K17" s="28">
        <f ca="1">IF('Základné údaje'!$D$4&lt;=K11,SUMIFS(K12:K16,$A12:$A16,"*počet incidentov*"),0)</f>
        <v>0</v>
      </c>
      <c r="L17" s="28">
        <f ca="1">IF('Základné údaje'!$D$4&lt;=L11,SUMIFS(L12:L16,$A12:$A16,"*počet incidentov*"),0)</f>
        <v>0</v>
      </c>
      <c r="M17" s="29">
        <f ca="1">IF($R$2&lt;=10,SUM(INDIRECT(ADDRESS(ROW(OFFSET(B17,0,MATCH('Základné údaje'!$D$4,B$11:L$11,0)-1)),COLUMN(OFFSET(B17,0,MATCH('Základné údaje'!$D$4,B$11:L$11,0)-1))) &amp; ":" &amp; ADDRESS(ROW(L17),COLUMN(L17)))),SUM(B17:L17))</f>
        <v>0</v>
      </c>
    </row>
  </sheetData>
  <mergeCells count="3">
    <mergeCell ref="A1:M1"/>
    <mergeCell ref="A2:M2"/>
    <mergeCell ref="A10:M10"/>
  </mergeCells>
  <conditionalFormatting sqref="B3:B9">
    <cfRule type="expression" dxfId="29" priority="108">
      <formula>IF($L$3-B$3&gt;$R$2,1,0)</formula>
    </cfRule>
  </conditionalFormatting>
  <conditionalFormatting sqref="B11:B17">
    <cfRule type="expression" dxfId="28" priority="109">
      <formula>IF($L$11-B$11&gt;$R$2,1,0)</formula>
    </cfRule>
  </conditionalFormatting>
  <conditionalFormatting sqref="C3:K9">
    <cfRule type="expression" dxfId="27" priority="6">
      <formula>IF($L$3-C$3&gt;$R$2,1,0)</formula>
    </cfRule>
  </conditionalFormatting>
  <conditionalFormatting sqref="C11:K17">
    <cfRule type="expression" dxfId="26" priority="1">
      <formula>IF($L$11-C$11&gt;$R$2,1,0)</formula>
    </cfRule>
  </conditionalFormatting>
  <dataValidations count="1">
    <dataValidation type="decimal" operator="greaterThanOrEqual" allowBlank="1" showInputMessage="1" showErrorMessage="1" errorTitle="Chyba" error="Povolené je kladné číslo alebo nula." sqref="B4:L8 B12:L16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8"/>
  <sheetViews>
    <sheetView topLeftCell="A15" zoomScaleNormal="100" workbookViewId="0">
      <selection activeCell="B18" sqref="B18:C18"/>
    </sheetView>
  </sheetViews>
  <sheetFormatPr defaultRowHeight="15" customHeight="1" outlineLevelRow="1" x14ac:dyDescent="0.2"/>
  <cols>
    <col min="1" max="1" width="60.28515625" style="32" customWidth="1"/>
    <col min="2" max="2" width="12" style="32" customWidth="1"/>
    <col min="3" max="3" width="11.85546875" style="32" customWidth="1"/>
    <col min="4" max="4" width="13.85546875" style="32" customWidth="1"/>
    <col min="5" max="5" width="21.85546875" style="32" customWidth="1"/>
    <col min="6" max="6" width="19.7109375" style="32" customWidth="1"/>
    <col min="7" max="7" width="20.85546875" style="32" customWidth="1"/>
    <col min="8" max="8" width="12.42578125" style="32" customWidth="1"/>
    <col min="9" max="9" width="9.85546875" style="32" bestFit="1" customWidth="1"/>
    <col min="10" max="16384" width="9.140625" style="32"/>
  </cols>
  <sheetData>
    <row r="1" spans="1:13" ht="13.5" hidden="1" customHeight="1" thickBot="1" x14ac:dyDescent="0.25">
      <c r="A1" s="131" t="str">
        <f>IF($B$2="","Základné údaje o službe","Základné údaje o službe - " &amp; $B$2)</f>
        <v>Základné údaje o službe</v>
      </c>
      <c r="B1" s="132"/>
      <c r="C1" s="132"/>
      <c r="D1" s="132"/>
      <c r="E1" s="132"/>
      <c r="F1" s="132"/>
      <c r="G1" s="132"/>
      <c r="H1" s="1" t="s">
        <v>40</v>
      </c>
      <c r="I1" s="2">
        <f ca="1">TODAY()</f>
        <v>44505</v>
      </c>
      <c r="K1" s="30" t="s">
        <v>38</v>
      </c>
      <c r="L1" s="30" t="s">
        <v>41</v>
      </c>
    </row>
    <row r="2" spans="1:13" ht="12.75" hidden="1" customHeight="1" x14ac:dyDescent="0.25">
      <c r="A2" s="33" t="s">
        <v>7</v>
      </c>
      <c r="B2" s="142"/>
      <c r="C2" s="142"/>
      <c r="D2" s="142"/>
      <c r="E2" s="142"/>
      <c r="F2" s="142"/>
      <c r="G2" s="142"/>
      <c r="H2" s="32" t="s">
        <v>37</v>
      </c>
      <c r="I2" s="34">
        <f>IF(ISERROR(DATE(D4,C4,B4)),DATE(1,1,2011),DATE(D4,C4,B4))</f>
        <v>41333</v>
      </c>
      <c r="K2" s="30">
        <f ca="1">DATEDIF($I$2,$I$1,"M")</f>
        <v>104</v>
      </c>
      <c r="L2" s="30">
        <f ca="1">DATEDIF($I$2,$I$1,"Y")</f>
        <v>8</v>
      </c>
      <c r="M2" s="34"/>
    </row>
    <row r="3" spans="1:13" ht="12.75" hidden="1" customHeight="1" x14ac:dyDescent="0.25">
      <c r="A3" s="35" t="s">
        <v>57</v>
      </c>
      <c r="B3" s="143"/>
      <c r="C3" s="143"/>
      <c r="D3" s="143"/>
      <c r="E3" s="143"/>
      <c r="F3" s="143"/>
      <c r="G3" s="143"/>
      <c r="H3" s="36" t="b">
        <v>0</v>
      </c>
    </row>
    <row r="4" spans="1:13" ht="12.75" hidden="1" customHeight="1" x14ac:dyDescent="0.25">
      <c r="A4" s="35" t="s">
        <v>39</v>
      </c>
      <c r="B4" s="37">
        <v>28</v>
      </c>
      <c r="C4" s="37">
        <v>2</v>
      </c>
      <c r="D4" s="38">
        <v>2013</v>
      </c>
      <c r="E4" s="181" t="str">
        <f>IF(AND(OR(AND(B4&gt;=1,B4&lt;=31),B4=""),OR(AND(C4&gt;=1,C4&lt;=12),C4=""),OR(AND(D4&gt;=1980,D4&lt;=2100),D4="")),IF(OR(B4=0,C4=0,D4=0),"Chyba: Žiadne z políčok nesmie byť prázdne alebo nulové.",IF(AND(C4=2,B4&gt;28,NOT(OR(MOD($D$4,400)=0,AND(MOD($D$4,4)=0,MOD($D$4,100)&lt;&gt;0)))),"Chyba: Február v neprestupnom roku nemôže mať viac ako 28 dní",IF(AND(C4=2,B4&gt;29,OR(MOD($D$4,400)=0,AND(MOD($D$4,4)=0,MOD($D$4,100)&lt;&gt;0))),"Chyba: Február v prestupnom roku nemôže mať viac ako 29 dní.",IF(AND(B4&gt;30,OR(C4=4,C4=6,C4=9,C4=11)),"Chyba: Apríl, jún, september a november majú len 30 dní.","")))),"")</f>
        <v/>
      </c>
      <c r="F4" s="182"/>
      <c r="G4" s="182"/>
    </row>
    <row r="5" spans="1:13" ht="12.75" hidden="1" customHeight="1" x14ac:dyDescent="0.25">
      <c r="A5" s="39" t="s">
        <v>0</v>
      </c>
      <c r="B5" s="144"/>
      <c r="C5" s="144"/>
      <c r="D5" s="144"/>
      <c r="E5" s="144"/>
      <c r="F5" s="144"/>
      <c r="G5" s="144"/>
      <c r="H5" s="32" t="s">
        <v>11</v>
      </c>
    </row>
    <row r="6" spans="1:13" ht="12.75" hidden="1" customHeight="1" x14ac:dyDescent="0.25">
      <c r="A6" s="39" t="s">
        <v>8</v>
      </c>
      <c r="B6" s="144"/>
      <c r="C6" s="144"/>
      <c r="D6" s="144"/>
      <c r="E6" s="144"/>
      <c r="F6" s="144"/>
      <c r="G6" s="144"/>
      <c r="H6" s="32" t="s">
        <v>11</v>
      </c>
    </row>
    <row r="7" spans="1:13" ht="12.75" hidden="1" customHeight="1" x14ac:dyDescent="0.25">
      <c r="A7" s="39" t="s">
        <v>1</v>
      </c>
      <c r="B7" s="141"/>
      <c r="C7" s="141"/>
      <c r="D7" s="141"/>
      <c r="E7" s="141"/>
      <c r="F7" s="141"/>
      <c r="G7" s="141"/>
    </row>
    <row r="8" spans="1:13" ht="12.75" hidden="1" customHeight="1" x14ac:dyDescent="0.25">
      <c r="A8" s="39" t="s">
        <v>2</v>
      </c>
      <c r="B8" s="141"/>
      <c r="C8" s="141"/>
      <c r="D8" s="141"/>
      <c r="E8" s="141"/>
      <c r="F8" s="141"/>
      <c r="G8" s="141"/>
    </row>
    <row r="9" spans="1:13" ht="12.75" hidden="1" customHeight="1" x14ac:dyDescent="0.25">
      <c r="A9" s="39" t="s">
        <v>3</v>
      </c>
      <c r="B9" s="141"/>
      <c r="C9" s="141"/>
      <c r="D9" s="141"/>
      <c r="E9" s="141"/>
      <c r="F9" s="141"/>
      <c r="G9" s="141"/>
    </row>
    <row r="10" spans="1:13" ht="12.75" hidden="1" customHeight="1" x14ac:dyDescent="0.25">
      <c r="A10" s="39" t="s">
        <v>4</v>
      </c>
      <c r="B10" s="145"/>
      <c r="C10" s="145"/>
      <c r="D10" s="145"/>
      <c r="E10" s="145"/>
      <c r="F10" s="145"/>
      <c r="G10" s="145"/>
    </row>
    <row r="11" spans="1:13" ht="12.75" hidden="1" customHeight="1" x14ac:dyDescent="0.25">
      <c r="A11" s="39" t="s">
        <v>5</v>
      </c>
      <c r="B11" s="141"/>
      <c r="C11" s="141"/>
      <c r="D11" s="141"/>
      <c r="E11" s="141"/>
      <c r="F11" s="141"/>
      <c r="G11" s="141"/>
    </row>
    <row r="12" spans="1:13" ht="12.75" hidden="1" customHeight="1" x14ac:dyDescent="0.25">
      <c r="A12" s="39" t="s">
        <v>6</v>
      </c>
      <c r="B12" s="141"/>
      <c r="C12" s="141"/>
      <c r="D12" s="141"/>
      <c r="E12" s="141"/>
      <c r="F12" s="141"/>
      <c r="G12" s="141"/>
    </row>
    <row r="13" spans="1:13" ht="12.75" hidden="1" customHeight="1" x14ac:dyDescent="0.25">
      <c r="A13" s="31" t="s">
        <v>12</v>
      </c>
      <c r="B13" s="146"/>
      <c r="C13" s="146"/>
      <c r="D13" s="146"/>
      <c r="E13" s="146"/>
      <c r="F13" s="146"/>
      <c r="G13" s="146"/>
    </row>
    <row r="14" spans="1:13" ht="13.5" hidden="1" customHeight="1" thickBot="1" x14ac:dyDescent="0.25">
      <c r="A14" s="40" t="s">
        <v>13</v>
      </c>
      <c r="B14" s="147"/>
      <c r="C14" s="147"/>
      <c r="D14" s="147"/>
      <c r="E14" s="147"/>
      <c r="F14" s="147"/>
      <c r="G14" s="147"/>
      <c r="H14" s="32" t="s">
        <v>14</v>
      </c>
    </row>
    <row r="15" spans="1:13" ht="15" customHeight="1" x14ac:dyDescent="0.2">
      <c r="A15" s="183" t="s">
        <v>78</v>
      </c>
      <c r="B15" s="184"/>
      <c r="C15" s="184"/>
      <c r="D15" s="184"/>
      <c r="E15" s="184"/>
      <c r="F15" s="184"/>
      <c r="G15" s="185"/>
    </row>
    <row r="16" spans="1:13" ht="15" customHeight="1" thickBot="1" x14ac:dyDescent="0.25">
      <c r="A16" s="186" t="s">
        <v>83</v>
      </c>
      <c r="B16" s="187"/>
      <c r="C16" s="187"/>
      <c r="D16" s="187"/>
      <c r="E16" s="187"/>
      <c r="F16" s="187"/>
      <c r="G16" s="187"/>
    </row>
    <row r="17" spans="1:7" s="130" customFormat="1" ht="26.25" thickBot="1" x14ac:dyDescent="0.4">
      <c r="A17" s="126" t="s">
        <v>48</v>
      </c>
      <c r="B17" s="127" t="s">
        <v>84</v>
      </c>
      <c r="C17" s="128"/>
      <c r="D17" s="128"/>
      <c r="E17" s="128"/>
      <c r="F17" s="128"/>
      <c r="G17" s="129"/>
    </row>
    <row r="18" spans="1:7" ht="24" customHeight="1" outlineLevel="1" thickBot="1" x14ac:dyDescent="0.25">
      <c r="A18" s="51" t="s">
        <v>51</v>
      </c>
      <c r="B18" s="188" t="s">
        <v>73</v>
      </c>
      <c r="C18" s="189"/>
      <c r="D18" s="190" t="s">
        <v>28</v>
      </c>
      <c r="E18" s="191"/>
      <c r="F18" s="103" t="s">
        <v>52</v>
      </c>
      <c r="G18" s="118" t="s">
        <v>29</v>
      </c>
    </row>
    <row r="19" spans="1:7" ht="15" customHeight="1" outlineLevel="1" thickBot="1" x14ac:dyDescent="0.25">
      <c r="A19" s="67"/>
      <c r="B19" s="102"/>
      <c r="C19" s="102"/>
      <c r="D19" s="102"/>
      <c r="E19" s="102"/>
      <c r="F19" s="100" t="str">
        <f>IF(B18="Áno",IF(OR(G18="-",#REF!="-",#REF!="-",#REF!="-",G18="",#REF!="",#REF!="",#REF!=""),"Chyba: Je potrebné vyplniť spôsob zabezpečenia KAŽDEJ úrovne podpory.",""),"")</f>
        <v/>
      </c>
      <c r="G19" s="119"/>
    </row>
    <row r="20" spans="1:7" ht="15" customHeight="1" outlineLevel="1" thickBot="1" x14ac:dyDescent="0.25">
      <c r="A20" s="110" t="s">
        <v>62</v>
      </c>
      <c r="B20" s="105">
        <f ca="1">YEAR(TODAY())</f>
        <v>2021</v>
      </c>
      <c r="C20" s="54">
        <f ca="1">B20+1</f>
        <v>2022</v>
      </c>
      <c r="D20" s="54">
        <f t="shared" ref="D20:F20" ca="1" si="0">C20+1</f>
        <v>2023</v>
      </c>
      <c r="E20" s="54">
        <f t="shared" ca="1" si="0"/>
        <v>2024</v>
      </c>
      <c r="F20" s="54">
        <f t="shared" ca="1" si="0"/>
        <v>2025</v>
      </c>
      <c r="G20" s="120" t="s">
        <v>32</v>
      </c>
    </row>
    <row r="21" spans="1:7" ht="15" customHeight="1" outlineLevel="1" x14ac:dyDescent="0.2">
      <c r="A21" s="111" t="s">
        <v>10</v>
      </c>
      <c r="B21" s="106"/>
      <c r="C21" s="57"/>
      <c r="D21" s="57"/>
      <c r="E21" s="57"/>
      <c r="F21" s="57"/>
      <c r="G21" s="121">
        <f>SUM(B21:F21)</f>
        <v>0</v>
      </c>
    </row>
    <row r="22" spans="1:7" ht="15" customHeight="1" outlineLevel="1" x14ac:dyDescent="0.2">
      <c r="A22" s="112" t="s">
        <v>80</v>
      </c>
      <c r="B22" s="107"/>
      <c r="C22" s="59"/>
      <c r="D22" s="59"/>
      <c r="E22" s="59"/>
      <c r="F22" s="59"/>
      <c r="G22" s="121">
        <f>SUM(B22:F22)</f>
        <v>0</v>
      </c>
    </row>
    <row r="23" spans="1:7" ht="15" customHeight="1" outlineLevel="1" x14ac:dyDescent="0.2">
      <c r="A23" s="112" t="s">
        <v>72</v>
      </c>
      <c r="B23" s="107"/>
      <c r="C23" s="59"/>
      <c r="D23" s="59"/>
      <c r="E23" s="59"/>
      <c r="F23" s="59"/>
      <c r="G23" s="121"/>
    </row>
    <row r="24" spans="1:7" ht="15" customHeight="1" outlineLevel="1" x14ac:dyDescent="0.2">
      <c r="A24" s="112" t="s">
        <v>45</v>
      </c>
      <c r="B24" s="107"/>
      <c r="C24" s="59"/>
      <c r="D24" s="59"/>
      <c r="E24" s="59"/>
      <c r="F24" s="59"/>
      <c r="G24" s="121">
        <f>SUM(B24:F24)</f>
        <v>0</v>
      </c>
    </row>
    <row r="25" spans="1:7" ht="15" customHeight="1" outlineLevel="1" thickBot="1" x14ac:dyDescent="0.25">
      <c r="A25" s="113" t="s">
        <v>9</v>
      </c>
      <c r="B25" s="108"/>
      <c r="C25" s="61"/>
      <c r="D25" s="61"/>
      <c r="E25" s="61"/>
      <c r="F25" s="61"/>
      <c r="G25" s="122">
        <f>SUM(B25:F25)</f>
        <v>0</v>
      </c>
    </row>
    <row r="26" spans="1:7" ht="15" customHeight="1" outlineLevel="1" thickBot="1" x14ac:dyDescent="0.25">
      <c r="A26" s="66" t="s">
        <v>32</v>
      </c>
      <c r="B26" s="104">
        <f>SUM(B21:B25)</f>
        <v>0</v>
      </c>
      <c r="C26" s="63">
        <f t="shared" ref="C26:F26" si="1">SUM(C21:C25)</f>
        <v>0</v>
      </c>
      <c r="D26" s="63">
        <f t="shared" si="1"/>
        <v>0</v>
      </c>
      <c r="E26" s="63">
        <f t="shared" si="1"/>
        <v>0</v>
      </c>
      <c r="F26" s="63">
        <f t="shared" si="1"/>
        <v>0</v>
      </c>
      <c r="G26" s="123">
        <f>SUM(B26:F26)</f>
        <v>0</v>
      </c>
    </row>
    <row r="27" spans="1:7" ht="15" customHeight="1" outlineLevel="1" thickBot="1" x14ac:dyDescent="0.25">
      <c r="A27" s="64"/>
      <c r="B27" s="65"/>
      <c r="C27" s="65"/>
      <c r="D27" s="65"/>
      <c r="E27" s="65"/>
      <c r="F27" s="65"/>
      <c r="G27" s="124"/>
    </row>
    <row r="28" spans="1:7" ht="15" customHeight="1" outlineLevel="1" thickBot="1" x14ac:dyDescent="0.25">
      <c r="A28" s="110" t="s">
        <v>63</v>
      </c>
      <c r="B28" s="105">
        <f ca="1">YEAR(TODAY())</f>
        <v>2021</v>
      </c>
      <c r="C28" s="54">
        <f ca="1">B28+1</f>
        <v>2022</v>
      </c>
      <c r="D28" s="54">
        <f t="shared" ref="D28:F28" ca="1" si="2">C28+1</f>
        <v>2023</v>
      </c>
      <c r="E28" s="54">
        <f t="shared" ca="1" si="2"/>
        <v>2024</v>
      </c>
      <c r="F28" s="54">
        <f t="shared" ca="1" si="2"/>
        <v>2025</v>
      </c>
      <c r="G28" s="120" t="s">
        <v>32</v>
      </c>
    </row>
    <row r="29" spans="1:7" ht="15" customHeight="1" outlineLevel="1" x14ac:dyDescent="0.2">
      <c r="A29" s="10" t="s">
        <v>81</v>
      </c>
      <c r="B29" s="106"/>
      <c r="C29" s="57"/>
      <c r="D29" s="57"/>
      <c r="E29" s="57"/>
      <c r="F29" s="57"/>
      <c r="G29" s="121">
        <f>SUM(B29:F29)</f>
        <v>0</v>
      </c>
    </row>
    <row r="30" spans="1:7" ht="15" customHeight="1" outlineLevel="1" x14ac:dyDescent="0.2">
      <c r="A30" s="17" t="s">
        <v>77</v>
      </c>
      <c r="B30" s="107"/>
      <c r="C30" s="59"/>
      <c r="D30" s="59"/>
      <c r="E30" s="59"/>
      <c r="F30" s="59"/>
      <c r="G30" s="121">
        <f t="shared" ref="G30:G34" si="3">SUM(B30:F30)</f>
        <v>0</v>
      </c>
    </row>
    <row r="31" spans="1:7" ht="15" customHeight="1" outlineLevel="1" x14ac:dyDescent="0.2">
      <c r="A31" s="17" t="s">
        <v>82</v>
      </c>
      <c r="B31" s="107"/>
      <c r="C31" s="59"/>
      <c r="D31" s="59"/>
      <c r="E31" s="59"/>
      <c r="F31" s="59"/>
      <c r="G31" s="121"/>
    </row>
    <row r="32" spans="1:7" ht="15" customHeight="1" outlineLevel="1" x14ac:dyDescent="0.2">
      <c r="A32" s="17" t="s">
        <v>46</v>
      </c>
      <c r="B32" s="107"/>
      <c r="C32" s="59"/>
      <c r="D32" s="59"/>
      <c r="E32" s="59"/>
      <c r="F32" s="59"/>
      <c r="G32" s="121">
        <f t="shared" si="3"/>
        <v>0</v>
      </c>
    </row>
    <row r="33" spans="1:7" ht="15" customHeight="1" outlineLevel="1" thickBot="1" x14ac:dyDescent="0.25">
      <c r="A33" s="12" t="s">
        <v>47</v>
      </c>
      <c r="B33" s="108"/>
      <c r="C33" s="61"/>
      <c r="D33" s="61"/>
      <c r="E33" s="61"/>
      <c r="F33" s="61"/>
      <c r="G33" s="122">
        <f t="shared" si="3"/>
        <v>0</v>
      </c>
    </row>
    <row r="34" spans="1:7" ht="15" customHeight="1" outlineLevel="1" thickBot="1" x14ac:dyDescent="0.25">
      <c r="A34" s="66" t="s">
        <v>32</v>
      </c>
      <c r="B34" s="104">
        <f>SUM(B29:B33)</f>
        <v>0</v>
      </c>
      <c r="C34" s="63">
        <f t="shared" ref="C34" si="4">SUM(C29:C33)</f>
        <v>0</v>
      </c>
      <c r="D34" s="63">
        <f t="shared" ref="D34" si="5">SUM(D29:D33)</f>
        <v>0</v>
      </c>
      <c r="E34" s="63">
        <f t="shared" ref="E34" si="6">SUM(E29:E33)</f>
        <v>0</v>
      </c>
      <c r="F34" s="63">
        <f t="shared" ref="F34" si="7">SUM(F29:F33)</f>
        <v>0</v>
      </c>
      <c r="G34" s="123">
        <f t="shared" si="3"/>
        <v>0</v>
      </c>
    </row>
    <row r="35" spans="1:7" s="130" customFormat="1" ht="26.25" thickBot="1" x14ac:dyDescent="0.4">
      <c r="A35" s="126" t="s">
        <v>53</v>
      </c>
      <c r="B35" s="127" t="s">
        <v>66</v>
      </c>
      <c r="C35" s="128"/>
      <c r="D35" s="128"/>
      <c r="E35" s="128"/>
      <c r="F35" s="128"/>
      <c r="G35" s="129"/>
    </row>
    <row r="36" spans="1:7" ht="25.5" customHeight="1" outlineLevel="1" thickBot="1" x14ac:dyDescent="0.25">
      <c r="A36" s="51" t="s">
        <v>51</v>
      </c>
      <c r="B36" s="188" t="s">
        <v>73</v>
      </c>
      <c r="C36" s="189"/>
      <c r="D36" s="190" t="s">
        <v>28</v>
      </c>
      <c r="E36" s="191"/>
      <c r="F36" s="103" t="s">
        <v>52</v>
      </c>
      <c r="G36" s="118" t="s">
        <v>29</v>
      </c>
    </row>
    <row r="37" spans="1:7" ht="15" customHeight="1" outlineLevel="1" thickBot="1" x14ac:dyDescent="0.25">
      <c r="A37" s="67"/>
      <c r="B37" s="102"/>
      <c r="C37" s="102"/>
      <c r="D37" s="102"/>
      <c r="E37" s="102"/>
      <c r="F37" s="100" t="str">
        <f>IF(B36="Áno",IF(OR(G36="-",#REF!="-",#REF!="-",#REF!="-",G36="",#REF!="",#REF!="",#REF!=""),"Chyba: Je potrebné vyplniť spôsob zabezpečenia KAŽDEJ úrovne podpory.",""),"")</f>
        <v/>
      </c>
      <c r="G37" s="125"/>
    </row>
    <row r="38" spans="1:7" ht="15" customHeight="1" outlineLevel="1" thickBot="1" x14ac:dyDescent="0.25">
      <c r="A38" s="110" t="s">
        <v>62</v>
      </c>
      <c r="B38" s="105">
        <f ca="1">YEAR(TODAY())</f>
        <v>2021</v>
      </c>
      <c r="C38" s="54">
        <f ca="1">B38+1</f>
        <v>2022</v>
      </c>
      <c r="D38" s="54">
        <f t="shared" ref="D38:F38" ca="1" si="8">C38+1</f>
        <v>2023</v>
      </c>
      <c r="E38" s="54">
        <f t="shared" ca="1" si="8"/>
        <v>2024</v>
      </c>
      <c r="F38" s="54">
        <f t="shared" ca="1" si="8"/>
        <v>2025</v>
      </c>
      <c r="G38" s="120" t="s">
        <v>32</v>
      </c>
    </row>
    <row r="39" spans="1:7" ht="15" customHeight="1" outlineLevel="1" x14ac:dyDescent="0.2">
      <c r="A39" s="111" t="s">
        <v>10</v>
      </c>
      <c r="B39" s="106"/>
      <c r="C39" s="57"/>
      <c r="D39" s="57"/>
      <c r="E39" s="57"/>
      <c r="F39" s="57"/>
      <c r="G39" s="121">
        <f>SUM(B39:F39)</f>
        <v>0</v>
      </c>
    </row>
    <row r="40" spans="1:7" ht="15" customHeight="1" outlineLevel="1" x14ac:dyDescent="0.2">
      <c r="A40" s="112" t="s">
        <v>80</v>
      </c>
      <c r="B40" s="107"/>
      <c r="C40" s="59"/>
      <c r="D40" s="59"/>
      <c r="E40" s="59"/>
      <c r="F40" s="59"/>
      <c r="G40" s="121">
        <f>SUM(B40:F40)</f>
        <v>0</v>
      </c>
    </row>
    <row r="41" spans="1:7" ht="15" customHeight="1" outlineLevel="1" x14ac:dyDescent="0.2">
      <c r="A41" s="112" t="s">
        <v>72</v>
      </c>
      <c r="B41" s="107"/>
      <c r="C41" s="59"/>
      <c r="D41" s="59"/>
      <c r="E41" s="59"/>
      <c r="F41" s="59"/>
      <c r="G41" s="121"/>
    </row>
    <row r="42" spans="1:7" ht="15" customHeight="1" outlineLevel="1" x14ac:dyDescent="0.2">
      <c r="A42" s="112" t="s">
        <v>45</v>
      </c>
      <c r="B42" s="107"/>
      <c r="C42" s="59"/>
      <c r="D42" s="59"/>
      <c r="E42" s="59"/>
      <c r="F42" s="59"/>
      <c r="G42" s="121">
        <f>SUM(B42:F42)</f>
        <v>0</v>
      </c>
    </row>
    <row r="43" spans="1:7" ht="15" customHeight="1" outlineLevel="1" thickBot="1" x14ac:dyDescent="0.25">
      <c r="A43" s="113" t="s">
        <v>9</v>
      </c>
      <c r="B43" s="108"/>
      <c r="C43" s="61"/>
      <c r="D43" s="61"/>
      <c r="E43" s="61"/>
      <c r="F43" s="61"/>
      <c r="G43" s="122">
        <f>SUM(B43:F43)</f>
        <v>0</v>
      </c>
    </row>
    <row r="44" spans="1:7" ht="15" customHeight="1" outlineLevel="1" thickBot="1" x14ac:dyDescent="0.25">
      <c r="A44" s="66" t="s">
        <v>32</v>
      </c>
      <c r="B44" s="104">
        <f>SUM(B39:B43)</f>
        <v>0</v>
      </c>
      <c r="C44" s="63">
        <f t="shared" ref="C44" si="9">SUM(C39:C43)</f>
        <v>0</v>
      </c>
      <c r="D44" s="63">
        <f t="shared" ref="D44" si="10">SUM(D39:D43)</f>
        <v>0</v>
      </c>
      <c r="E44" s="63">
        <f t="shared" ref="E44" si="11">SUM(E39:E43)</f>
        <v>0</v>
      </c>
      <c r="F44" s="63">
        <f t="shared" ref="F44" si="12">SUM(F39:F43)</f>
        <v>0</v>
      </c>
      <c r="G44" s="123">
        <f>SUM(B44:F44)</f>
        <v>0</v>
      </c>
    </row>
    <row r="45" spans="1:7" ht="15" customHeight="1" outlineLevel="1" thickBot="1" x14ac:dyDescent="0.25">
      <c r="A45" s="64"/>
      <c r="B45" s="65"/>
      <c r="C45" s="65"/>
      <c r="D45" s="65"/>
      <c r="E45" s="65"/>
      <c r="F45" s="65"/>
      <c r="G45" s="124"/>
    </row>
    <row r="46" spans="1:7" ht="15" customHeight="1" outlineLevel="1" thickBot="1" x14ac:dyDescent="0.25">
      <c r="A46" s="110" t="s">
        <v>63</v>
      </c>
      <c r="B46" s="105">
        <f ca="1">YEAR(TODAY())</f>
        <v>2021</v>
      </c>
      <c r="C46" s="54">
        <f ca="1">B46+1</f>
        <v>2022</v>
      </c>
      <c r="D46" s="54">
        <f t="shared" ref="D46:F46" ca="1" si="13">C46+1</f>
        <v>2023</v>
      </c>
      <c r="E46" s="54">
        <f t="shared" ca="1" si="13"/>
        <v>2024</v>
      </c>
      <c r="F46" s="54">
        <f t="shared" ca="1" si="13"/>
        <v>2025</v>
      </c>
      <c r="G46" s="120" t="s">
        <v>32</v>
      </c>
    </row>
    <row r="47" spans="1:7" ht="15" customHeight="1" outlineLevel="1" x14ac:dyDescent="0.2">
      <c r="A47" s="10" t="s">
        <v>81</v>
      </c>
      <c r="B47" s="106"/>
      <c r="C47" s="57"/>
      <c r="D47" s="57"/>
      <c r="E47" s="57"/>
      <c r="F47" s="57"/>
      <c r="G47" s="121">
        <f>SUM(B47:F47)</f>
        <v>0</v>
      </c>
    </row>
    <row r="48" spans="1:7" ht="15" customHeight="1" outlineLevel="1" x14ac:dyDescent="0.2">
      <c r="A48" s="17" t="s">
        <v>77</v>
      </c>
      <c r="B48" s="106"/>
      <c r="C48" s="57"/>
      <c r="D48" s="57"/>
      <c r="E48" s="57"/>
      <c r="F48" s="57"/>
      <c r="G48" s="121"/>
    </row>
    <row r="49" spans="1:7" ht="15" customHeight="1" outlineLevel="1" x14ac:dyDescent="0.2">
      <c r="A49" s="17" t="s">
        <v>82</v>
      </c>
      <c r="B49" s="107"/>
      <c r="C49" s="59"/>
      <c r="D49" s="59"/>
      <c r="E49" s="59"/>
      <c r="F49" s="59"/>
      <c r="G49" s="121">
        <f>SUM(B49:F49)</f>
        <v>0</v>
      </c>
    </row>
    <row r="50" spans="1:7" ht="15" customHeight="1" outlineLevel="1" x14ac:dyDescent="0.2">
      <c r="A50" s="17" t="s">
        <v>46</v>
      </c>
      <c r="B50" s="107"/>
      <c r="C50" s="59"/>
      <c r="D50" s="59"/>
      <c r="E50" s="59"/>
      <c r="F50" s="59"/>
      <c r="G50" s="121">
        <f>SUM(B50:F50)</f>
        <v>0</v>
      </c>
    </row>
    <row r="51" spans="1:7" ht="15" customHeight="1" outlineLevel="1" thickBot="1" x14ac:dyDescent="0.25">
      <c r="A51" s="12" t="s">
        <v>47</v>
      </c>
      <c r="B51" s="108"/>
      <c r="C51" s="61"/>
      <c r="D51" s="61"/>
      <c r="E51" s="61"/>
      <c r="F51" s="61"/>
      <c r="G51" s="122">
        <f>SUM(B51:F51)</f>
        <v>0</v>
      </c>
    </row>
    <row r="52" spans="1:7" ht="15" customHeight="1" outlineLevel="1" thickBot="1" x14ac:dyDescent="0.25">
      <c r="A52" s="66" t="s">
        <v>32</v>
      </c>
      <c r="B52" s="104">
        <f>SUM(B47:B51)</f>
        <v>0</v>
      </c>
      <c r="C52" s="63">
        <f t="shared" ref="C52" si="14">SUM(C47:C51)</f>
        <v>0</v>
      </c>
      <c r="D52" s="63">
        <f t="shared" ref="D52" si="15">SUM(D47:D51)</f>
        <v>0</v>
      </c>
      <c r="E52" s="63">
        <f t="shared" ref="E52" si="16">SUM(E47:E51)</f>
        <v>0</v>
      </c>
      <c r="F52" s="63">
        <f t="shared" ref="F52" si="17">SUM(F47:F51)</f>
        <v>0</v>
      </c>
      <c r="G52" s="123">
        <f>SUM(B52:F52)</f>
        <v>0</v>
      </c>
    </row>
    <row r="53" spans="1:7" s="130" customFormat="1" ht="26.25" thickBot="1" x14ac:dyDescent="0.4">
      <c r="A53" s="126" t="s">
        <v>54</v>
      </c>
      <c r="B53" s="127" t="s">
        <v>68</v>
      </c>
      <c r="C53" s="128"/>
      <c r="D53" s="128"/>
      <c r="E53" s="128"/>
      <c r="F53" s="128"/>
      <c r="G53" s="129"/>
    </row>
    <row r="54" spans="1:7" ht="23.25" customHeight="1" outlineLevel="1" thickBot="1" x14ac:dyDescent="0.25">
      <c r="A54" s="51" t="s">
        <v>51</v>
      </c>
      <c r="B54" s="188" t="s">
        <v>73</v>
      </c>
      <c r="C54" s="189"/>
      <c r="D54" s="190" t="s">
        <v>28</v>
      </c>
      <c r="E54" s="191"/>
      <c r="F54" s="103" t="s">
        <v>52</v>
      </c>
      <c r="G54" s="118" t="s">
        <v>29</v>
      </c>
    </row>
    <row r="55" spans="1:7" ht="15" customHeight="1" outlineLevel="1" thickBot="1" x14ac:dyDescent="0.25">
      <c r="A55" s="67"/>
      <c r="B55" s="102"/>
      <c r="C55" s="102"/>
      <c r="D55" s="102"/>
      <c r="E55" s="102"/>
      <c r="F55" s="100" t="str">
        <f>IF(B54="Áno",IF(OR(G54="-",#REF!="-",#REF!="-",#REF!="-",G54="",#REF!="",#REF!="",#REF!=""),"Chyba: Je potrebné vyplniť spôsob zabezpečenia KAŽDEJ úrovne podpory.",""),"")</f>
        <v/>
      </c>
      <c r="G55" s="125"/>
    </row>
    <row r="56" spans="1:7" ht="15" customHeight="1" outlineLevel="1" thickBot="1" x14ac:dyDescent="0.25">
      <c r="A56" s="110" t="s">
        <v>62</v>
      </c>
      <c r="B56" s="105">
        <f ca="1">YEAR(TODAY())</f>
        <v>2021</v>
      </c>
      <c r="C56" s="54">
        <f ca="1">B56+1</f>
        <v>2022</v>
      </c>
      <c r="D56" s="54">
        <f t="shared" ref="D56:F56" ca="1" si="18">C56+1</f>
        <v>2023</v>
      </c>
      <c r="E56" s="54">
        <f t="shared" ca="1" si="18"/>
        <v>2024</v>
      </c>
      <c r="F56" s="54">
        <f t="shared" ca="1" si="18"/>
        <v>2025</v>
      </c>
      <c r="G56" s="120" t="s">
        <v>32</v>
      </c>
    </row>
    <row r="57" spans="1:7" ht="15" customHeight="1" outlineLevel="1" x14ac:dyDescent="0.2">
      <c r="A57" s="111" t="s">
        <v>10</v>
      </c>
      <c r="B57" s="106"/>
      <c r="C57" s="57"/>
      <c r="D57" s="57"/>
      <c r="E57" s="57"/>
      <c r="F57" s="57"/>
      <c r="G57" s="121">
        <f>SUM(B57:F57)</f>
        <v>0</v>
      </c>
    </row>
    <row r="58" spans="1:7" ht="15" customHeight="1" outlineLevel="1" x14ac:dyDescent="0.2">
      <c r="A58" s="112" t="s">
        <v>80</v>
      </c>
      <c r="B58" s="107"/>
      <c r="C58" s="59"/>
      <c r="D58" s="59"/>
      <c r="E58" s="59"/>
      <c r="F58" s="59"/>
      <c r="G58" s="121">
        <f>SUM(B58:F58)</f>
        <v>0</v>
      </c>
    </row>
    <row r="59" spans="1:7" ht="15" customHeight="1" outlineLevel="1" x14ac:dyDescent="0.2">
      <c r="A59" s="112" t="s">
        <v>72</v>
      </c>
      <c r="B59" s="107"/>
      <c r="C59" s="59"/>
      <c r="D59" s="59"/>
      <c r="E59" s="59"/>
      <c r="F59" s="59"/>
      <c r="G59" s="121"/>
    </row>
    <row r="60" spans="1:7" ht="15" customHeight="1" outlineLevel="1" x14ac:dyDescent="0.2">
      <c r="A60" s="112" t="s">
        <v>45</v>
      </c>
      <c r="B60" s="107"/>
      <c r="C60" s="59"/>
      <c r="D60" s="59"/>
      <c r="E60" s="59"/>
      <c r="F60" s="59"/>
      <c r="G60" s="121">
        <f>SUM(B60:F60)</f>
        <v>0</v>
      </c>
    </row>
    <row r="61" spans="1:7" ht="15" customHeight="1" outlineLevel="1" thickBot="1" x14ac:dyDescent="0.25">
      <c r="A61" s="113" t="s">
        <v>9</v>
      </c>
      <c r="B61" s="108"/>
      <c r="C61" s="61"/>
      <c r="D61" s="61"/>
      <c r="E61" s="61"/>
      <c r="F61" s="61"/>
      <c r="G61" s="122">
        <f>SUM(B61:F61)</f>
        <v>0</v>
      </c>
    </row>
    <row r="62" spans="1:7" ht="15" customHeight="1" outlineLevel="1" thickBot="1" x14ac:dyDescent="0.25">
      <c r="A62" s="66" t="s">
        <v>32</v>
      </c>
      <c r="B62" s="104">
        <f>SUM(B57:B61)</f>
        <v>0</v>
      </c>
      <c r="C62" s="63">
        <f t="shared" ref="C62" si="19">SUM(C57:C61)</f>
        <v>0</v>
      </c>
      <c r="D62" s="63">
        <f t="shared" ref="D62" si="20">SUM(D57:D61)</f>
        <v>0</v>
      </c>
      <c r="E62" s="63">
        <f t="shared" ref="E62" si="21">SUM(E57:E61)</f>
        <v>0</v>
      </c>
      <c r="F62" s="63">
        <f t="shared" ref="F62" si="22">SUM(F57:F61)</f>
        <v>0</v>
      </c>
      <c r="G62" s="123">
        <f>SUM(B62:F62)</f>
        <v>0</v>
      </c>
    </row>
    <row r="63" spans="1:7" ht="15" customHeight="1" outlineLevel="1" thickBot="1" x14ac:dyDescent="0.25">
      <c r="A63" s="64"/>
      <c r="B63" s="65"/>
      <c r="C63" s="65"/>
      <c r="D63" s="65"/>
      <c r="E63" s="65"/>
      <c r="F63" s="65"/>
      <c r="G63" s="124"/>
    </row>
    <row r="64" spans="1:7" ht="15" customHeight="1" outlineLevel="1" thickBot="1" x14ac:dyDescent="0.25">
      <c r="A64" s="110" t="s">
        <v>63</v>
      </c>
      <c r="B64" s="105">
        <f ca="1">YEAR(TODAY())</f>
        <v>2021</v>
      </c>
      <c r="C64" s="54">
        <f ca="1">B64+1</f>
        <v>2022</v>
      </c>
      <c r="D64" s="54">
        <f t="shared" ref="D64:F64" ca="1" si="23">C64+1</f>
        <v>2023</v>
      </c>
      <c r="E64" s="54">
        <f t="shared" ca="1" si="23"/>
        <v>2024</v>
      </c>
      <c r="F64" s="54">
        <f t="shared" ca="1" si="23"/>
        <v>2025</v>
      </c>
      <c r="G64" s="120" t="s">
        <v>32</v>
      </c>
    </row>
    <row r="65" spans="1:7" ht="15" customHeight="1" outlineLevel="1" x14ac:dyDescent="0.2">
      <c r="A65" s="10" t="s">
        <v>81</v>
      </c>
      <c r="B65" s="106"/>
      <c r="C65" s="57"/>
      <c r="D65" s="57"/>
      <c r="E65" s="57"/>
      <c r="F65" s="57"/>
      <c r="G65" s="121">
        <f>SUM(B65:F65)</f>
        <v>0</v>
      </c>
    </row>
    <row r="66" spans="1:7" ht="15" customHeight="1" outlineLevel="1" x14ac:dyDescent="0.2">
      <c r="A66" s="17" t="s">
        <v>77</v>
      </c>
      <c r="B66" s="107"/>
      <c r="C66" s="59"/>
      <c r="D66" s="59"/>
      <c r="E66" s="59"/>
      <c r="F66" s="59"/>
      <c r="G66" s="121">
        <f>SUM(B66:F66)</f>
        <v>0</v>
      </c>
    </row>
    <row r="67" spans="1:7" ht="15" customHeight="1" outlineLevel="1" x14ac:dyDescent="0.2">
      <c r="A67" s="17" t="s">
        <v>82</v>
      </c>
      <c r="B67" s="107"/>
      <c r="C67" s="59"/>
      <c r="D67" s="59"/>
      <c r="E67" s="59"/>
      <c r="F67" s="59"/>
      <c r="G67" s="121"/>
    </row>
    <row r="68" spans="1:7" ht="15" customHeight="1" outlineLevel="1" x14ac:dyDescent="0.2">
      <c r="A68" s="17" t="s">
        <v>46</v>
      </c>
      <c r="B68" s="107"/>
      <c r="C68" s="59"/>
      <c r="D68" s="59"/>
      <c r="E68" s="59"/>
      <c r="F68" s="59"/>
      <c r="G68" s="121">
        <f>SUM(B68:F68)</f>
        <v>0</v>
      </c>
    </row>
    <row r="69" spans="1:7" ht="15" customHeight="1" outlineLevel="1" thickBot="1" x14ac:dyDescent="0.25">
      <c r="A69" s="12" t="s">
        <v>47</v>
      </c>
      <c r="B69" s="108"/>
      <c r="C69" s="61"/>
      <c r="D69" s="61"/>
      <c r="E69" s="61"/>
      <c r="F69" s="61"/>
      <c r="G69" s="122">
        <f>SUM(B69:F69)</f>
        <v>0</v>
      </c>
    </row>
    <row r="70" spans="1:7" ht="15" customHeight="1" outlineLevel="1" thickBot="1" x14ac:dyDescent="0.25">
      <c r="A70" s="66" t="s">
        <v>32</v>
      </c>
      <c r="B70" s="104">
        <f>SUM(B65:B69)</f>
        <v>0</v>
      </c>
      <c r="C70" s="63">
        <f t="shared" ref="C70" si="24">SUM(C65:C69)</f>
        <v>0</v>
      </c>
      <c r="D70" s="63">
        <f t="shared" ref="D70" si="25">SUM(D65:D69)</f>
        <v>0</v>
      </c>
      <c r="E70" s="63">
        <f t="shared" ref="E70" si="26">SUM(E65:E69)</f>
        <v>0</v>
      </c>
      <c r="F70" s="63">
        <f t="shared" ref="F70" si="27">SUM(F65:F69)</f>
        <v>0</v>
      </c>
      <c r="G70" s="123">
        <f>SUM(B70:F70)</f>
        <v>0</v>
      </c>
    </row>
    <row r="71" spans="1:7" s="130" customFormat="1" ht="26.25" thickBot="1" x14ac:dyDescent="0.4">
      <c r="A71" s="126" t="s">
        <v>55</v>
      </c>
      <c r="B71" s="127" t="s">
        <v>67</v>
      </c>
      <c r="C71" s="128"/>
      <c r="D71" s="128"/>
      <c r="E71" s="128"/>
      <c r="F71" s="128"/>
      <c r="G71" s="129"/>
    </row>
    <row r="72" spans="1:7" ht="23.25" customHeight="1" outlineLevel="1" thickBot="1" x14ac:dyDescent="0.25">
      <c r="A72" s="51" t="s">
        <v>51</v>
      </c>
      <c r="B72" s="188" t="s">
        <v>73</v>
      </c>
      <c r="C72" s="189"/>
      <c r="D72" s="192" t="s">
        <v>28</v>
      </c>
      <c r="E72" s="191"/>
      <c r="F72" s="103" t="s">
        <v>52</v>
      </c>
      <c r="G72" s="118" t="s">
        <v>29</v>
      </c>
    </row>
    <row r="73" spans="1:7" ht="15.75" customHeight="1" outlineLevel="1" thickBot="1" x14ac:dyDescent="0.25">
      <c r="A73" s="67"/>
      <c r="B73" s="101"/>
      <c r="C73" s="68"/>
      <c r="D73" s="102"/>
      <c r="E73" s="102"/>
      <c r="F73" s="100" t="str">
        <f>IF(B72="Áno",IF(OR(G72="-",#REF!="-",#REF!="-",#REF!="-",G72="",#REF!="",#REF!="",#REF!=""),"Chyba: Je potrebné vyplniť spôsob zabezpečenia KAŽDEJ úrovne podpory.",""),"")</f>
        <v/>
      </c>
      <c r="G73" s="125"/>
    </row>
    <row r="74" spans="1:7" ht="15" customHeight="1" outlineLevel="1" thickBot="1" x14ac:dyDescent="0.25">
      <c r="A74" s="110" t="s">
        <v>62</v>
      </c>
      <c r="B74" s="105">
        <f ca="1">YEAR(TODAY())</f>
        <v>2021</v>
      </c>
      <c r="C74" s="54">
        <f ca="1">B74+1</f>
        <v>2022</v>
      </c>
      <c r="D74" s="54">
        <f t="shared" ref="D74:F74" ca="1" si="28">C74+1</f>
        <v>2023</v>
      </c>
      <c r="E74" s="54">
        <f t="shared" ca="1" si="28"/>
        <v>2024</v>
      </c>
      <c r="F74" s="54">
        <f t="shared" ca="1" si="28"/>
        <v>2025</v>
      </c>
      <c r="G74" s="120" t="s">
        <v>32</v>
      </c>
    </row>
    <row r="75" spans="1:7" ht="15" customHeight="1" outlineLevel="1" x14ac:dyDescent="0.2">
      <c r="A75" s="111" t="s">
        <v>10</v>
      </c>
      <c r="B75" s="106"/>
      <c r="C75" s="57"/>
      <c r="D75" s="57"/>
      <c r="E75" s="57"/>
      <c r="F75" s="57"/>
      <c r="G75" s="121">
        <f>SUM(B75:F75)</f>
        <v>0</v>
      </c>
    </row>
    <row r="76" spans="1:7" ht="15" customHeight="1" outlineLevel="1" x14ac:dyDescent="0.2">
      <c r="A76" s="112" t="s">
        <v>80</v>
      </c>
      <c r="B76" s="107"/>
      <c r="C76" s="59"/>
      <c r="D76" s="59"/>
      <c r="E76" s="59"/>
      <c r="F76" s="59"/>
      <c r="G76" s="121">
        <f>SUM(B76:F76)</f>
        <v>0</v>
      </c>
    </row>
    <row r="77" spans="1:7" ht="15" customHeight="1" outlineLevel="1" x14ac:dyDescent="0.2">
      <c r="A77" s="112" t="s">
        <v>72</v>
      </c>
      <c r="B77" s="107"/>
      <c r="C77" s="59"/>
      <c r="D77" s="59"/>
      <c r="E77" s="59"/>
      <c r="F77" s="59"/>
      <c r="G77" s="121"/>
    </row>
    <row r="78" spans="1:7" ht="15" customHeight="1" outlineLevel="1" x14ac:dyDescent="0.2">
      <c r="A78" s="112" t="s">
        <v>45</v>
      </c>
      <c r="B78" s="107"/>
      <c r="C78" s="59"/>
      <c r="D78" s="59"/>
      <c r="E78" s="59"/>
      <c r="F78" s="59"/>
      <c r="G78" s="121">
        <f>SUM(B78:F78)</f>
        <v>0</v>
      </c>
    </row>
    <row r="79" spans="1:7" ht="15" customHeight="1" outlineLevel="1" thickBot="1" x14ac:dyDescent="0.25">
      <c r="A79" s="113" t="s">
        <v>9</v>
      </c>
      <c r="B79" s="108"/>
      <c r="C79" s="61"/>
      <c r="D79" s="61"/>
      <c r="E79" s="61"/>
      <c r="F79" s="61"/>
      <c r="G79" s="122">
        <f>SUM(B79:F79)</f>
        <v>0</v>
      </c>
    </row>
    <row r="80" spans="1:7" ht="15" customHeight="1" outlineLevel="1" thickBot="1" x14ac:dyDescent="0.25">
      <c r="A80" s="66" t="s">
        <v>32</v>
      </c>
      <c r="B80" s="104">
        <f>SUM(B75:B79)</f>
        <v>0</v>
      </c>
      <c r="C80" s="63">
        <f t="shared" ref="C80" si="29">SUM(C75:C79)</f>
        <v>0</v>
      </c>
      <c r="D80" s="63">
        <f t="shared" ref="D80" si="30">SUM(D75:D79)</f>
        <v>0</v>
      </c>
      <c r="E80" s="63">
        <f t="shared" ref="E80" si="31">SUM(E75:E79)</f>
        <v>0</v>
      </c>
      <c r="F80" s="63">
        <f t="shared" ref="F80" si="32">SUM(F75:F79)</f>
        <v>0</v>
      </c>
      <c r="G80" s="123">
        <f>SUM(B80:F80)</f>
        <v>0</v>
      </c>
    </row>
    <row r="81" spans="1:7" ht="15" customHeight="1" outlineLevel="1" thickBot="1" x14ac:dyDescent="0.25">
      <c r="A81" s="64"/>
      <c r="B81" s="65"/>
      <c r="C81" s="65"/>
      <c r="D81" s="65"/>
      <c r="E81" s="65"/>
      <c r="F81" s="65"/>
      <c r="G81" s="124"/>
    </row>
    <row r="82" spans="1:7" ht="15" customHeight="1" outlineLevel="1" thickBot="1" x14ac:dyDescent="0.25">
      <c r="A82" s="110" t="s">
        <v>63</v>
      </c>
      <c r="B82" s="105">
        <f ca="1">YEAR(TODAY())</f>
        <v>2021</v>
      </c>
      <c r="C82" s="54">
        <f ca="1">B82+1</f>
        <v>2022</v>
      </c>
      <c r="D82" s="54">
        <f t="shared" ref="D82:F82" ca="1" si="33">C82+1</f>
        <v>2023</v>
      </c>
      <c r="E82" s="54">
        <f t="shared" ca="1" si="33"/>
        <v>2024</v>
      </c>
      <c r="F82" s="54">
        <f t="shared" ca="1" si="33"/>
        <v>2025</v>
      </c>
      <c r="G82" s="120" t="s">
        <v>32</v>
      </c>
    </row>
    <row r="83" spans="1:7" ht="15" customHeight="1" outlineLevel="1" x14ac:dyDescent="0.2">
      <c r="A83" s="10" t="s">
        <v>81</v>
      </c>
      <c r="B83" s="106"/>
      <c r="C83" s="57"/>
      <c r="D83" s="57"/>
      <c r="E83" s="57"/>
      <c r="F83" s="57"/>
      <c r="G83" s="121">
        <f>SUM(B83:F83)</f>
        <v>0</v>
      </c>
    </row>
    <row r="84" spans="1:7" ht="15" customHeight="1" outlineLevel="1" x14ac:dyDescent="0.2">
      <c r="A84" s="17" t="s">
        <v>77</v>
      </c>
      <c r="B84" s="106"/>
      <c r="C84" s="57"/>
      <c r="D84" s="57"/>
      <c r="E84" s="57"/>
      <c r="F84" s="57"/>
      <c r="G84" s="121"/>
    </row>
    <row r="85" spans="1:7" ht="15" customHeight="1" outlineLevel="1" x14ac:dyDescent="0.2">
      <c r="A85" s="17" t="s">
        <v>82</v>
      </c>
      <c r="B85" s="107"/>
      <c r="C85" s="59"/>
      <c r="D85" s="59"/>
      <c r="E85" s="59"/>
      <c r="F85" s="59"/>
      <c r="G85" s="121">
        <f>SUM(B85:F85)</f>
        <v>0</v>
      </c>
    </row>
    <row r="86" spans="1:7" ht="15" customHeight="1" outlineLevel="1" x14ac:dyDescent="0.2">
      <c r="A86" s="17" t="s">
        <v>46</v>
      </c>
      <c r="B86" s="107"/>
      <c r="C86" s="59"/>
      <c r="D86" s="59"/>
      <c r="E86" s="59"/>
      <c r="F86" s="59"/>
      <c r="G86" s="121">
        <f>SUM(B86:F86)</f>
        <v>0</v>
      </c>
    </row>
    <row r="87" spans="1:7" ht="15" customHeight="1" outlineLevel="1" thickBot="1" x14ac:dyDescent="0.25">
      <c r="A87" s="12" t="s">
        <v>47</v>
      </c>
      <c r="B87" s="108"/>
      <c r="C87" s="61"/>
      <c r="D87" s="61"/>
      <c r="E87" s="61"/>
      <c r="F87" s="61"/>
      <c r="G87" s="122">
        <f>SUM(B87:F87)</f>
        <v>0</v>
      </c>
    </row>
    <row r="88" spans="1:7" ht="15" customHeight="1" outlineLevel="1" thickBot="1" x14ac:dyDescent="0.25">
      <c r="A88" s="66" t="s">
        <v>32</v>
      </c>
      <c r="B88" s="109">
        <f>SUM(B83:B87)</f>
        <v>0</v>
      </c>
      <c r="C88" s="63">
        <f t="shared" ref="C88" si="34">SUM(C83:C87)</f>
        <v>0</v>
      </c>
      <c r="D88" s="63">
        <f t="shared" ref="D88" si="35">SUM(D83:D87)</f>
        <v>0</v>
      </c>
      <c r="E88" s="63">
        <f t="shared" ref="E88" si="36">SUM(E83:E87)</f>
        <v>0</v>
      </c>
      <c r="F88" s="63">
        <f t="shared" ref="F88" si="37">SUM(F83:F87)</f>
        <v>0</v>
      </c>
      <c r="G88" s="123">
        <f>SUM(B88:F88)</f>
        <v>0</v>
      </c>
    </row>
  </sheetData>
  <mergeCells count="24">
    <mergeCell ref="B72:C72"/>
    <mergeCell ref="D72:E72"/>
    <mergeCell ref="B54:C54"/>
    <mergeCell ref="D54:E54"/>
    <mergeCell ref="B36:C36"/>
    <mergeCell ref="D36:E36"/>
    <mergeCell ref="A15:G15"/>
    <mergeCell ref="A16:G16"/>
    <mergeCell ref="B18:C18"/>
    <mergeCell ref="D18:E18"/>
    <mergeCell ref="B13:G13"/>
    <mergeCell ref="B14:G14"/>
    <mergeCell ref="B12:G12"/>
    <mergeCell ref="A1:G1"/>
    <mergeCell ref="B2:G2"/>
    <mergeCell ref="B3:G3"/>
    <mergeCell ref="E4:G4"/>
    <mergeCell ref="B5:G5"/>
    <mergeCell ref="B6:G6"/>
    <mergeCell ref="B7:G7"/>
    <mergeCell ref="B8:G8"/>
    <mergeCell ref="B9:G9"/>
    <mergeCell ref="B10:G10"/>
    <mergeCell ref="B11:G11"/>
  </mergeCells>
  <conditionalFormatting sqref="E4:G4">
    <cfRule type="cellIs" dxfId="25" priority="75" operator="notEqual">
      <formula>""</formula>
    </cfRule>
  </conditionalFormatting>
  <conditionalFormatting sqref="B29:B33">
    <cfRule type="expression" dxfId="24" priority="63">
      <formula>IF(#REF!-#REF!&gt;$L$2,1,0)</formula>
    </cfRule>
  </conditionalFormatting>
  <conditionalFormatting sqref="C29:F33">
    <cfRule type="expression" dxfId="23" priority="62">
      <formula>IF(#REF!-#REF!&gt;$L$2,1,0)</formula>
    </cfRule>
  </conditionalFormatting>
  <conditionalFormatting sqref="D18:E18">
    <cfRule type="expression" dxfId="22" priority="59">
      <formula>IF($B$18="Nie",1,0)</formula>
    </cfRule>
  </conditionalFormatting>
  <conditionalFormatting sqref="F18">
    <cfRule type="expression" dxfId="21" priority="58">
      <formula>IF($B$18="Nie",1,0)</formula>
    </cfRule>
  </conditionalFormatting>
  <conditionalFormatting sqref="G18">
    <cfRule type="expression" dxfId="20" priority="57">
      <formula>IF($B$18="Nie",1,0)</formula>
    </cfRule>
  </conditionalFormatting>
  <conditionalFormatting sqref="D36:E36">
    <cfRule type="expression" dxfId="19" priority="50">
      <formula>IF($B$36="Nie",1,0)</formula>
    </cfRule>
  </conditionalFormatting>
  <conditionalFormatting sqref="D54:E54">
    <cfRule type="expression" dxfId="18" priority="43">
      <formula>IF($B$54="Nie",1,0)</formula>
    </cfRule>
  </conditionalFormatting>
  <conditionalFormatting sqref="D72:E72">
    <cfRule type="expression" dxfId="17" priority="36">
      <formula>IF($B$72="Nie",1,0)</formula>
    </cfRule>
  </conditionalFormatting>
  <conditionalFormatting sqref="B3:G3">
    <cfRule type="expression" dxfId="16" priority="35">
      <formula>IF($H$3=TRUE,1,0)</formula>
    </cfRule>
  </conditionalFormatting>
  <conditionalFormatting sqref="F36">
    <cfRule type="expression" dxfId="15" priority="15">
      <formula>IF($B$36="Nie",1,0)</formula>
    </cfRule>
  </conditionalFormatting>
  <conditionalFormatting sqref="G36">
    <cfRule type="expression" dxfId="14" priority="14">
      <formula>IF($B$36="Nie",1,0)</formula>
    </cfRule>
  </conditionalFormatting>
  <conditionalFormatting sqref="F54">
    <cfRule type="expression" dxfId="13" priority="12">
      <formula>IF($B$54="Nie",1,0)</formula>
    </cfRule>
  </conditionalFormatting>
  <conditionalFormatting sqref="G54">
    <cfRule type="expression" dxfId="12" priority="11">
      <formula>IF($B$54="Nie",1,0)</formula>
    </cfRule>
  </conditionalFormatting>
  <conditionalFormatting sqref="F72">
    <cfRule type="expression" dxfId="11" priority="9">
      <formula>IF($B$72="Nie",1,0)</formula>
    </cfRule>
  </conditionalFormatting>
  <conditionalFormatting sqref="G72">
    <cfRule type="expression" dxfId="10" priority="8">
      <formula>IF($B$72="Nie",1,0)</formula>
    </cfRule>
  </conditionalFormatting>
  <dataValidations count="7">
    <dataValidation type="list" allowBlank="1" showInputMessage="1" showErrorMessage="1" errorTitle="Chyba" error="Vyberte hodnotu zo zoznamu." sqref="G18 G36 G54 G72" xr:uid="{00000000-0002-0000-0300-000000000000}">
      <formula1>"-,internými kapacitami,dodávateľsky"</formula1>
    </dataValidation>
    <dataValidation type="list" allowBlank="1" showInputMessage="1" showErrorMessage="1" errorTitle="Chyba" error="Vyberte hodnotu zo zoznamu." sqref="B18:C18 B36:C36 B54:C54 B72:C72" xr:uid="{00000000-0002-0000-0300-000001000000}">
      <formula1>"Áno,Nie"</formula1>
    </dataValidation>
    <dataValidation type="decimal" operator="greaterThanOrEqual" allowBlank="1" showInputMessage="1" showErrorMessage="1" errorTitle="Chyba" error="Povolené je kladné číslo alebo nula." sqref="B29:F33 B21:F25 B39:F43 B47:F51 B57:F61 B65:F69 B75:F79 B83:F87" xr:uid="{00000000-0002-0000-0300-000002000000}">
      <formula1>0</formula1>
    </dataValidation>
    <dataValidation type="textLength" allowBlank="1" showInputMessage="1" showErrorMessage="1" errorTitle="Chyba" error="Povolených je max. 60 znakov." sqref="B14:G14" xr:uid="{00000000-0002-0000-0300-000003000000}">
      <formula1>0</formula1>
      <formula2>60</formula2>
    </dataValidation>
    <dataValidation type="whole" allowBlank="1" showInputMessage="1" showErrorMessage="1" errorTitle="Chyba" error="Hodnota musí byť celé číslo v rozsahu od 1980 do 2100." sqref="D4" xr:uid="{00000000-0002-0000-0300-000004000000}">
      <formula1>1980</formula1>
      <formula2>2100</formula2>
    </dataValidation>
    <dataValidation type="list" allowBlank="1" showInputMessage="1" showErrorMessage="1" errorTitle="Chyba" error="Povolená hodnota je celé číslo v rozsahu od 1 do 12." sqref="C4" xr:uid="{00000000-0002-0000-0300-000005000000}">
      <formula1>"1,2,3,4,5,6,7,8,9,10,11,12"</formula1>
    </dataValidation>
    <dataValidation type="list" allowBlank="1" showInputMessage="1" showErrorMessage="1" errorTitle="Chyba" error="Povolená hodnota je celé číslo v rozsahu od 1 do 31." sqref="B4" xr:uid="{00000000-0002-0000-0300-000006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7"/>
  <sheetViews>
    <sheetView topLeftCell="A15" zoomScaleNormal="100" workbookViewId="0">
      <selection activeCell="C40" sqref="C40"/>
    </sheetView>
  </sheetViews>
  <sheetFormatPr defaultRowHeight="15" customHeight="1" x14ac:dyDescent="0.2"/>
  <cols>
    <col min="1" max="1" width="49.7109375" style="32" customWidth="1"/>
    <col min="2" max="2" width="9" style="32" customWidth="1"/>
    <col min="3" max="3" width="10.5703125" style="32" customWidth="1"/>
    <col min="4" max="5" width="10.85546875" style="32" customWidth="1"/>
    <col min="6" max="6" width="11.28515625" style="32" customWidth="1"/>
    <col min="7" max="7" width="9.7109375" style="32" customWidth="1"/>
    <col min="8" max="8" width="11" style="32" customWidth="1"/>
    <col min="9" max="10" width="10.85546875" style="32" customWidth="1"/>
    <col min="11" max="11" width="11.7109375" style="32" customWidth="1"/>
    <col min="12" max="12" width="11" style="32" customWidth="1"/>
    <col min="13" max="13" width="13" style="32" customWidth="1"/>
    <col min="14" max="14" width="59.42578125" style="32" bestFit="1" customWidth="1"/>
    <col min="15" max="15" width="8.7109375" style="32" bestFit="1" customWidth="1"/>
    <col min="16" max="16" width="9.140625" style="32"/>
    <col min="17" max="17" width="6.7109375" style="32" bestFit="1" customWidth="1"/>
    <col min="18" max="18" width="4.140625" style="32" bestFit="1" customWidth="1"/>
    <col min="19" max="16384" width="9.140625" style="32"/>
  </cols>
  <sheetData>
    <row r="1" spans="1:19" ht="15" hidden="1" customHeight="1" thickBot="1" x14ac:dyDescent="0.25">
      <c r="A1" s="131" t="str">
        <f>IF($B$2="","Základné údaje o službe","Základné údaje o službe - " &amp; $B$2)</f>
        <v>Základné údaje o službe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 t="s">
        <v>40</v>
      </c>
      <c r="O1" s="2">
        <f ca="1">TODAY()</f>
        <v>44505</v>
      </c>
      <c r="Q1" s="30" t="s">
        <v>38</v>
      </c>
      <c r="R1" s="30" t="s">
        <v>41</v>
      </c>
    </row>
    <row r="2" spans="1:19" ht="15" hidden="1" customHeight="1" x14ac:dyDescent="0.2">
      <c r="A2" s="33" t="s">
        <v>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94"/>
      <c r="N2" s="32" t="s">
        <v>37</v>
      </c>
      <c r="O2" s="34">
        <f>IF(ISERROR(DATE(D4,C4,B4)),DATE(1,1,2011),DATE(D4,C4,B4))</f>
        <v>41333</v>
      </c>
      <c r="Q2" s="30">
        <f ca="1">DATEDIF($O$2,$O$1,"M")</f>
        <v>104</v>
      </c>
      <c r="R2" s="30">
        <f ca="1">DATEDIF($O$2,$O$1,"Y")</f>
        <v>8</v>
      </c>
      <c r="S2" s="34"/>
    </row>
    <row r="3" spans="1:19" ht="15" hidden="1" customHeight="1" x14ac:dyDescent="0.2">
      <c r="A3" s="35" t="s">
        <v>57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5"/>
      <c r="N3" s="36" t="b">
        <v>0</v>
      </c>
    </row>
    <row r="4" spans="1:19" ht="15" hidden="1" customHeight="1" x14ac:dyDescent="0.2">
      <c r="A4" s="35" t="s">
        <v>39</v>
      </c>
      <c r="B4" s="37">
        <v>28</v>
      </c>
      <c r="C4" s="37">
        <v>2</v>
      </c>
      <c r="D4" s="38">
        <v>2013</v>
      </c>
      <c r="E4" s="181" t="str">
        <f>IF(AND(OR(AND(B4&gt;=1,B4&lt;=31),B4=""),OR(AND(C4&gt;=1,C4&lt;=12),C4=""),OR(AND(D4&gt;=1980,D4&lt;=2100),D4="")),IF(OR(B4=0,C4=0,D4=0),"Chyba: Žiadne z políčok nesmie byť prázdne alebo nulové.",IF(AND(C4=2,B4&gt;28,NOT(OR(MOD($D$4,400)=0,AND(MOD($D$4,4)=0,MOD($D$4,100)&lt;&gt;0)))),"Chyba: Február v neprestupnom roku nemôže mať viac ako 28 dní",IF(AND(C4=2,B4&gt;29,OR(MOD($D$4,400)=0,AND(MOD($D$4,4)=0,MOD($D$4,100)&lt;&gt;0))),"Chyba: Február v prestupnom roku nemôže mať viac ako 29 dní.",IF(AND(B4&gt;30,OR(C4=4,C4=6,C4=9,C4=11)),"Chyba: Apríl, jún, september a november majú len 30 dní.","")))),"")</f>
        <v/>
      </c>
      <c r="F4" s="182"/>
      <c r="G4" s="182"/>
      <c r="H4" s="182"/>
      <c r="I4" s="182"/>
      <c r="J4" s="182"/>
      <c r="K4" s="182"/>
      <c r="L4" s="182"/>
      <c r="M4" s="196"/>
    </row>
    <row r="5" spans="1:19" ht="15" hidden="1" customHeight="1" x14ac:dyDescent="0.2">
      <c r="A5" s="39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93"/>
      <c r="N5" s="32" t="s">
        <v>11</v>
      </c>
    </row>
    <row r="6" spans="1:19" ht="15" hidden="1" customHeight="1" x14ac:dyDescent="0.2">
      <c r="A6" s="39" t="s">
        <v>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93"/>
      <c r="N6" s="32" t="s">
        <v>11</v>
      </c>
    </row>
    <row r="7" spans="1:19" ht="15" hidden="1" customHeight="1" x14ac:dyDescent="0.2">
      <c r="A7" s="39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99"/>
    </row>
    <row r="8" spans="1:19" ht="15" hidden="1" customHeight="1" x14ac:dyDescent="0.2">
      <c r="A8" s="39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99"/>
    </row>
    <row r="9" spans="1:19" ht="15" hidden="1" customHeight="1" x14ac:dyDescent="0.2">
      <c r="A9" s="39" t="s">
        <v>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99"/>
    </row>
    <row r="10" spans="1:19" ht="15" hidden="1" customHeight="1" x14ac:dyDescent="0.2">
      <c r="A10" s="39" t="s">
        <v>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200"/>
    </row>
    <row r="11" spans="1:19" ht="15" hidden="1" customHeight="1" x14ac:dyDescent="0.2">
      <c r="A11" s="39" t="s">
        <v>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99"/>
    </row>
    <row r="12" spans="1:19" ht="15" hidden="1" customHeight="1" x14ac:dyDescent="0.2">
      <c r="A12" s="39" t="s">
        <v>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99"/>
    </row>
    <row r="13" spans="1:19" ht="15" hidden="1" customHeight="1" x14ac:dyDescent="0.2">
      <c r="A13" s="31" t="s">
        <v>12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97"/>
    </row>
    <row r="14" spans="1:19" ht="15" hidden="1" customHeight="1" thickBot="1" x14ac:dyDescent="0.25">
      <c r="A14" s="40" t="s">
        <v>13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98"/>
      <c r="N14" s="32" t="s">
        <v>14</v>
      </c>
    </row>
    <row r="15" spans="1:19" ht="15" customHeight="1" thickBot="1" x14ac:dyDescent="0.25">
      <c r="A15" s="204" t="s">
        <v>36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6"/>
    </row>
    <row r="16" spans="1:19" ht="15" customHeight="1" thickBot="1" x14ac:dyDescent="0.25">
      <c r="A16" s="153" t="s">
        <v>35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201"/>
    </row>
    <row r="17" spans="1:14" ht="39.75" customHeight="1" x14ac:dyDescent="0.2">
      <c r="A17" s="52" t="s">
        <v>30</v>
      </c>
      <c r="B17" s="202" t="s">
        <v>23</v>
      </c>
      <c r="C17" s="203"/>
      <c r="D17" s="207" t="s">
        <v>28</v>
      </c>
      <c r="E17" s="208"/>
      <c r="F17" s="114" t="s">
        <v>24</v>
      </c>
      <c r="G17" s="115" t="s">
        <v>74</v>
      </c>
      <c r="H17" s="114" t="s">
        <v>25</v>
      </c>
      <c r="I17" s="115" t="s">
        <v>29</v>
      </c>
      <c r="J17" s="114" t="s">
        <v>26</v>
      </c>
      <c r="K17" s="115" t="s">
        <v>29</v>
      </c>
      <c r="L17" s="114" t="s">
        <v>27</v>
      </c>
      <c r="M17" s="116" t="s">
        <v>29</v>
      </c>
      <c r="N17" s="11" t="str">
        <f>IF(B17="Áno",IF(OR(G17="-",I17="-",K17="-",M17="-",G17="",I17="",K17="",M17=""),"Chyba: Je potrebné vyplniť spôsob zabezpečenia KAŽDEJ úrovne podpory.",""),"")</f>
        <v>Chyba: Je potrebné vyplniť spôsob zabezpečenia KAŽDEJ úrovne podpory.</v>
      </c>
    </row>
    <row r="18" spans="1:14" ht="15" customHeight="1" thickBot="1" x14ac:dyDescent="0.25">
      <c r="A18" s="60" t="s">
        <v>33</v>
      </c>
      <c r="B18" s="202" t="s">
        <v>23</v>
      </c>
      <c r="C18" s="203"/>
      <c r="D18" s="69" t="str">
        <f>IF(AND(B17="Áno",B18="Áno"),B18,"-")</f>
        <v>Áno</v>
      </c>
      <c r="E18" s="70"/>
      <c r="F18" s="70"/>
      <c r="G18" s="70"/>
      <c r="H18" s="70"/>
      <c r="I18" s="70"/>
      <c r="J18" s="70"/>
      <c r="K18" s="70"/>
      <c r="L18" s="70"/>
      <c r="M18" s="71"/>
      <c r="N18" s="11"/>
    </row>
    <row r="19" spans="1:14" ht="15" customHeight="1" thickBot="1" x14ac:dyDescent="0.25">
      <c r="A19" s="53" t="s">
        <v>31</v>
      </c>
      <c r="B19" s="54">
        <f t="shared" ref="B19:K19" ca="1" si="0">C19-1</f>
        <v>2011</v>
      </c>
      <c r="C19" s="54">
        <f t="shared" ca="1" si="0"/>
        <v>2012</v>
      </c>
      <c r="D19" s="54">
        <f t="shared" ca="1" si="0"/>
        <v>2013</v>
      </c>
      <c r="E19" s="54">
        <f t="shared" ca="1" si="0"/>
        <v>2014</v>
      </c>
      <c r="F19" s="54">
        <f t="shared" ca="1" si="0"/>
        <v>2015</v>
      </c>
      <c r="G19" s="54">
        <f t="shared" ca="1" si="0"/>
        <v>2016</v>
      </c>
      <c r="H19" s="54">
        <f t="shared" ca="1" si="0"/>
        <v>2017</v>
      </c>
      <c r="I19" s="54">
        <f t="shared" ca="1" si="0"/>
        <v>2018</v>
      </c>
      <c r="J19" s="54">
        <f t="shared" ca="1" si="0"/>
        <v>2019</v>
      </c>
      <c r="K19" s="54">
        <f t="shared" ca="1" si="0"/>
        <v>2020</v>
      </c>
      <c r="L19" s="55">
        <f ca="1">YEAR($O$1)</f>
        <v>2021</v>
      </c>
      <c r="M19" s="56" t="s">
        <v>32</v>
      </c>
    </row>
    <row r="20" spans="1:14" ht="15" customHeight="1" x14ac:dyDescent="0.2">
      <c r="A20" s="52" t="str">
        <f>IF($D$18="Áno","Počet incidentov úrovne L0","Celkový počet incidentov")</f>
        <v>Počet incidentov úrovne L0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>
        <f ca="1">IF($R$2&lt;=10,SUM(INDIRECT(ADDRESS(ROW(OFFSET(B20,0,MATCH('Základné údaje'!$D$4,B$19:L$19,0)-1)),COLUMN(OFFSET(B20,0,MATCH('Základné údaje'!$D$4,B$19:L$19,0)-1))) &amp; ":" &amp; ADDRESS(ROW(L20),COLUMN(L20)))),SUM(B20:L20))</f>
        <v>0</v>
      </c>
    </row>
    <row r="21" spans="1:14" ht="15" customHeight="1" x14ac:dyDescent="0.2">
      <c r="A21" s="58" t="str">
        <f>IF($D$18="Áno","Počet incidentov úrovne L1","Nevypĺňať")</f>
        <v>Počet incidentov úrovne L1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>
        <f ca="1">IF($R$2&lt;=10,SUM(INDIRECT(ADDRESS(ROW(OFFSET(B21,0,MATCH('Základné údaje'!$D$4,B$19:L$19,0)-1)),COLUMN(OFFSET(B21,0,MATCH('Základné údaje'!$D$4,B$19:L$19,0)-1))) &amp; ":" &amp; ADDRESS(ROW(L21),COLUMN(L21)))),SUM(B21:L21))</f>
        <v>0</v>
      </c>
    </row>
    <row r="22" spans="1:14" ht="15" customHeight="1" x14ac:dyDescent="0.2">
      <c r="A22" s="58" t="str">
        <f>IF($D$18="Áno","Počet incidentov úrovne L2","Nevypĺňať")</f>
        <v>Počet incidentov úrovne L2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>
        <f ca="1">IF($R$2&lt;=10,SUM(INDIRECT(ADDRESS(ROW(OFFSET(B22,0,MATCH('Základné údaje'!$D$4,B$19:L$19,0)-1)),COLUMN(OFFSET(B22,0,MATCH('Základné údaje'!$D$4,B$19:L$19,0)-1))) &amp; ":" &amp; ADDRESS(ROW(L22),COLUMN(L22)))),SUM(B22:L22))</f>
        <v>0</v>
      </c>
    </row>
    <row r="23" spans="1:14" ht="15" customHeight="1" thickBot="1" x14ac:dyDescent="0.25">
      <c r="A23" s="60" t="str">
        <f>IF($D$18="Áno","Počet incidentov úrovne L3","Nevypĺňať")</f>
        <v>Počet incidentov úrovne L3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>
        <f ca="1">IF($R$2&lt;=10,SUM(INDIRECT(ADDRESS(ROW(OFFSET(B23,0,MATCH('Základné údaje'!$D$4,B$19:L$19,0)-1)),COLUMN(OFFSET(B23,0,MATCH('Základné údaje'!$D$4,B$19:L$19,0)-1))) &amp; ":" &amp; ADDRESS(ROW(L23),COLUMN(L23)))),SUM(B23:L23))</f>
        <v>0</v>
      </c>
    </row>
    <row r="24" spans="1:14" ht="15" customHeight="1" thickBot="1" x14ac:dyDescent="0.25">
      <c r="A24" s="62" t="s">
        <v>32</v>
      </c>
      <c r="B24" s="78">
        <f ca="1">IF('Základné údaje'!$D$4&lt;=B19,SUMIFS(B20:B23,$A20:$A23,"*počet incidentov*"),0)</f>
        <v>0</v>
      </c>
      <c r="C24" s="78">
        <f ca="1">IF('Základné údaje'!$D$4&lt;=C19,SUMIFS(C20:C23,$A20:$A23,"*počet incidentov*"),0)</f>
        <v>0</v>
      </c>
      <c r="D24" s="78">
        <f ca="1">IF('Základné údaje'!$D$4&lt;=D19,SUMIFS(D20:D23,$A20:$A23,"*počet incidentov*"),0)</f>
        <v>0</v>
      </c>
      <c r="E24" s="78">
        <f ca="1">IF('Základné údaje'!$D$4&lt;=E19,SUMIFS(E20:E23,$A20:$A23,"*počet incidentov*"),0)</f>
        <v>0</v>
      </c>
      <c r="F24" s="78">
        <f ca="1">IF('Základné údaje'!$D$4&lt;=F19,SUMIFS(F20:F23,$A20:$A23,"*počet incidentov*"),0)</f>
        <v>0</v>
      </c>
      <c r="G24" s="78">
        <f ca="1">IF('Základné údaje'!$D$4&lt;=G19,SUMIFS(G20:G23,$A20:$A23,"*počet incidentov*"),0)</f>
        <v>0</v>
      </c>
      <c r="H24" s="78">
        <f ca="1">IF('Základné údaje'!$D$4&lt;=H19,SUMIFS(H20:H23,$A20:$A23,"*počet incidentov*"),0)</f>
        <v>0</v>
      </c>
      <c r="I24" s="78">
        <f ca="1">IF('Základné údaje'!$D$4&lt;=I19,SUMIFS(I20:I23,$A20:$A23,"*počet incidentov*"),0)</f>
        <v>0</v>
      </c>
      <c r="J24" s="78">
        <f ca="1">IF('Základné údaje'!$D$4&lt;=J19,SUMIFS(J20:J23,$A20:$A23,"*počet incidentov*"),0)</f>
        <v>0</v>
      </c>
      <c r="K24" s="78">
        <f ca="1">IF('Základné údaje'!$D$4&lt;=K19,SUMIFS(K20:K23,$A20:$A23,"*počet incidentov*"),0)</f>
        <v>0</v>
      </c>
      <c r="L24" s="78">
        <f ca="1">IF('Základné údaje'!$D$4&lt;=L19,SUMIFS(L20:L23,$A20:$A23,"*počet incidentov*"),0)</f>
        <v>0</v>
      </c>
      <c r="M24" s="79">
        <f ca="1">IF($R$2&lt;=10,SUM(INDIRECT(ADDRESS(ROW(OFFSET(B24,0,MATCH('Základné údaje'!$D$4,B$19:L$19,0)-1)),COLUMN(OFFSET(B24,0,MATCH('Základné údaje'!$D$4,B$19:L$19,0)-1))) &amp; ":" &amp; ADDRESS(ROW(L24),COLUMN(L24)))),SUM(B24:L24))</f>
        <v>0</v>
      </c>
    </row>
    <row r="25" spans="1:14" ht="15" customHeight="1" thickBot="1" x14ac:dyDescent="0.25">
      <c r="A25" s="153" t="s">
        <v>34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201"/>
    </row>
    <row r="26" spans="1:14" ht="15" customHeight="1" thickBot="1" x14ac:dyDescent="0.25">
      <c r="A26" s="60" t="s">
        <v>42</v>
      </c>
      <c r="B26" s="202" t="s">
        <v>23</v>
      </c>
      <c r="C26" s="203"/>
      <c r="D26" s="19" t="str">
        <f>IF(AND(B17="Áno",B26="Áno"),B26,"-")</f>
        <v>Áno</v>
      </c>
      <c r="E26" s="20"/>
      <c r="F26" s="20"/>
      <c r="G26" s="20"/>
      <c r="H26" s="20"/>
      <c r="I26" s="20"/>
      <c r="J26" s="20"/>
      <c r="K26" s="20"/>
      <c r="L26" s="20"/>
      <c r="M26" s="21"/>
    </row>
    <row r="27" spans="1:14" ht="15" customHeight="1" thickBot="1" x14ac:dyDescent="0.25">
      <c r="A27" s="53" t="s">
        <v>44</v>
      </c>
      <c r="B27" s="54">
        <f t="shared" ref="B27:K27" ca="1" si="1">C27-1</f>
        <v>2011</v>
      </c>
      <c r="C27" s="54">
        <f t="shared" ca="1" si="1"/>
        <v>2012</v>
      </c>
      <c r="D27" s="54">
        <f t="shared" ca="1" si="1"/>
        <v>2013</v>
      </c>
      <c r="E27" s="54">
        <f t="shared" ca="1" si="1"/>
        <v>2014</v>
      </c>
      <c r="F27" s="54">
        <f t="shared" ca="1" si="1"/>
        <v>2015</v>
      </c>
      <c r="G27" s="54">
        <f t="shared" ca="1" si="1"/>
        <v>2016</v>
      </c>
      <c r="H27" s="54">
        <f t="shared" ca="1" si="1"/>
        <v>2017</v>
      </c>
      <c r="I27" s="54">
        <f t="shared" ca="1" si="1"/>
        <v>2018</v>
      </c>
      <c r="J27" s="54">
        <f t="shared" ca="1" si="1"/>
        <v>2019</v>
      </c>
      <c r="K27" s="54">
        <f t="shared" ca="1" si="1"/>
        <v>2020</v>
      </c>
      <c r="L27" s="55">
        <f ca="1">YEAR($O$1)</f>
        <v>2021</v>
      </c>
      <c r="M27" s="56" t="s">
        <v>32</v>
      </c>
    </row>
    <row r="28" spans="1:14" ht="15" customHeight="1" x14ac:dyDescent="0.2">
      <c r="A28" s="52" t="str">
        <f>IF($D$26="Áno","Počet požiadaviek úrovne L0","Celkový počet požiadaviek")</f>
        <v>Počet požiadaviek úrovne L0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>
        <f ca="1">IF($R$2&lt;=10,SUM(INDIRECT(ADDRESS(ROW(OFFSET(B28,0,MATCH('Základné údaje'!$D$4,B$27:L$27,0)-1)),COLUMN(OFFSET(B28,0,MATCH('Základné údaje'!$D$4,B$27:L$27,0)-1))) &amp; ":" &amp; ADDRESS(ROW(L28),COLUMN(L28)))),SUM(B28:L28))</f>
        <v>0</v>
      </c>
    </row>
    <row r="29" spans="1:14" ht="15" customHeight="1" x14ac:dyDescent="0.2">
      <c r="A29" s="58" t="str">
        <f>IF($D$26="Áno","Počet požiadaviek úrovne L1","Nevypĺňať")</f>
        <v>Počet požiadaviek úrovne L1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>
        <f ca="1">IF($R$2&lt;=10,SUM(INDIRECT(ADDRESS(ROW(OFFSET(B29,0,MATCH('Základné údaje'!$D$4,B$27:L$27,0)-1)),COLUMN(OFFSET(B29,0,MATCH('Základné údaje'!$D$4,B$27:L$27,0)-1))) &amp; ":" &amp; ADDRESS(ROW(L29),COLUMN(L29)))),SUM(B29:L29))</f>
        <v>0</v>
      </c>
    </row>
    <row r="30" spans="1:14" ht="15" customHeight="1" x14ac:dyDescent="0.2">
      <c r="A30" s="58" t="str">
        <f>IF($D$26="Áno","Počet požiadaviek úrovne L2","Nevypĺňať")</f>
        <v>Počet požiadaviek úrovne L2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>
        <f ca="1">IF($R$2&lt;=10,SUM(INDIRECT(ADDRESS(ROW(OFFSET(B30,0,MATCH('Základné údaje'!$D$4,B$27:L$27,0)-1)),COLUMN(OFFSET(B30,0,MATCH('Základné údaje'!$D$4,B$27:L$27,0)-1))) &amp; ":" &amp; ADDRESS(ROW(L30),COLUMN(L30)))),SUM(B30:L30))</f>
        <v>0</v>
      </c>
    </row>
    <row r="31" spans="1:14" ht="15" customHeight="1" thickBot="1" x14ac:dyDescent="0.25">
      <c r="A31" s="60" t="str">
        <f>IF($D$26="Áno","Počet požiadaviek úrovne L3","Nevypĺňať")</f>
        <v>Počet požiadaviek úrovne L3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>
        <f ca="1">IF($R$2&lt;=10,SUM(INDIRECT(ADDRESS(ROW(OFFSET(B31,0,MATCH('Základné údaje'!$D$4,B$27:L$27,0)-1)),COLUMN(OFFSET(B31,0,MATCH('Základné údaje'!$D$4,B$27:L$27,0)-1))) &amp; ":" &amp; ADDRESS(ROW(L31),COLUMN(L31)))),SUM(B31:L31))</f>
        <v>0</v>
      </c>
    </row>
    <row r="32" spans="1:14" ht="15" customHeight="1" thickBot="1" x14ac:dyDescent="0.25">
      <c r="A32" s="62" t="s">
        <v>32</v>
      </c>
      <c r="B32" s="78">
        <f ca="1">IF('Základné údaje'!$D$4&lt;=B27,SUMIFS(B28:B31,$A28:$A31,"*počet požiadaviek*"),0)</f>
        <v>0</v>
      </c>
      <c r="C32" s="78">
        <f ca="1">IF('Základné údaje'!$D$4&lt;=C27,SUMIFS(C28:C31,$A28:$A31,"*počet požiadaviek*"),0)</f>
        <v>0</v>
      </c>
      <c r="D32" s="78">
        <f ca="1">IF('Základné údaje'!$D$4&lt;=D27,SUMIFS(D28:D31,$A28:$A31,"*počet požiadaviek*"),0)</f>
        <v>0</v>
      </c>
      <c r="E32" s="78">
        <f ca="1">IF('Základné údaje'!$D$4&lt;=E27,SUMIFS(E28:E31,$A28:$A31,"*počet požiadaviek*"),0)</f>
        <v>0</v>
      </c>
      <c r="F32" s="78">
        <f ca="1">IF('Základné údaje'!$D$4&lt;=F27,SUMIFS(F28:F31,$A28:$A31,"*počet požiadaviek*"),0)</f>
        <v>0</v>
      </c>
      <c r="G32" s="78">
        <f ca="1">IF('Základné údaje'!$D$4&lt;=G27,SUMIFS(G28:G31,$A28:$A31,"*počet požiadaviek*"),0)</f>
        <v>0</v>
      </c>
      <c r="H32" s="78">
        <f ca="1">IF('Základné údaje'!$D$4&lt;=H27,SUMIFS(H28:H31,$A28:$A31,"*počet požiadaviek*"),0)</f>
        <v>0</v>
      </c>
      <c r="I32" s="78">
        <f ca="1">IF('Základné údaje'!$D$4&lt;=I27,SUMIFS(I28:I31,$A28:$A31,"*počet požiadaviek*"),0)</f>
        <v>0</v>
      </c>
      <c r="J32" s="78">
        <f ca="1">IF('Základné údaje'!$D$4&lt;=J27,SUMIFS(J28:J31,$A28:$A31,"*počet požiadaviek*"),0)</f>
        <v>0</v>
      </c>
      <c r="K32" s="78">
        <f ca="1">IF('Základné údaje'!$D$4&lt;=K27,SUMIFS(K28:K31,$A28:$A31,"*počet požiadaviek*"),0)</f>
        <v>0</v>
      </c>
      <c r="L32" s="78">
        <f ca="1">IF('Základné údaje'!$D$4&lt;=L27,SUMIFS(L28:L31,$A28:$A31,"*počet požiadaviek*"),0)</f>
        <v>0</v>
      </c>
      <c r="M32" s="79">
        <f ca="1">IF($R$2&lt;=10,SUM(INDIRECT(ADDRESS(ROW(OFFSET(B32,0,MATCH('Základné údaje'!$D$4,B$27:L$27,0)-1)),COLUMN(OFFSET(B32,0,MATCH('Základné údaje'!$D$4,B$27:L$27,0)-1))) &amp; ":" &amp; ADDRESS(ROW(L32),COLUMN(L32)))),SUM(B32:L32))</f>
        <v>0</v>
      </c>
    </row>
    <row r="33" spans="1:13" s="80" customFormat="1" ht="15" customHeight="1" thickBot="1" x14ac:dyDescent="0.25">
      <c r="A33" s="153" t="s">
        <v>49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201"/>
    </row>
    <row r="34" spans="1:13" s="80" customFormat="1" ht="15" customHeight="1" thickBot="1" x14ac:dyDescent="0.25">
      <c r="A34" s="53" t="s">
        <v>50</v>
      </c>
      <c r="B34" s="54">
        <f t="shared" ref="B34:K34" ca="1" si="2">C34-1</f>
        <v>2011</v>
      </c>
      <c r="C34" s="54">
        <f t="shared" ca="1" si="2"/>
        <v>2012</v>
      </c>
      <c r="D34" s="54">
        <f t="shared" ca="1" si="2"/>
        <v>2013</v>
      </c>
      <c r="E34" s="54">
        <f t="shared" ca="1" si="2"/>
        <v>2014</v>
      </c>
      <c r="F34" s="54">
        <f t="shared" ca="1" si="2"/>
        <v>2015</v>
      </c>
      <c r="G34" s="54">
        <f t="shared" ca="1" si="2"/>
        <v>2016</v>
      </c>
      <c r="H34" s="54">
        <f t="shared" ca="1" si="2"/>
        <v>2017</v>
      </c>
      <c r="I34" s="54">
        <f t="shared" ca="1" si="2"/>
        <v>2018</v>
      </c>
      <c r="J34" s="54">
        <f t="shared" ca="1" si="2"/>
        <v>2019</v>
      </c>
      <c r="K34" s="54">
        <f t="shared" ca="1" si="2"/>
        <v>2020</v>
      </c>
      <c r="L34" s="55">
        <f ca="1">YEAR($O$1)</f>
        <v>2021</v>
      </c>
      <c r="M34" s="56" t="s">
        <v>32</v>
      </c>
    </row>
    <row r="35" spans="1:13" s="80" customFormat="1" ht="31.5" customHeight="1" x14ac:dyDescent="0.2">
      <c r="A35" s="10" t="s">
        <v>60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117">
        <f ca="1">IF($R$2&lt;=10,SUM(INDIRECT(ADDRESS(ROW(OFFSET(B35,0,MATCH('Základné údaje'!$D$4,B$34:L$34,0)-1)),COLUMN(OFFSET(B35,0,MATCH('Základné údaje'!$D$4,B$34:L$34,0)-1))) &amp; ":" &amp; ADDRESS(ROW(L35),COLUMN(L35)))),SUM(B35:L35))</f>
        <v>0</v>
      </c>
    </row>
    <row r="36" spans="1:13" s="80" customFormat="1" ht="32.25" customHeight="1" thickBot="1" x14ac:dyDescent="0.25">
      <c r="A36" s="10" t="s">
        <v>61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>
        <f ca="1">IF($R$2&lt;=10,SUM(INDIRECT(ADDRESS(ROW(OFFSET(B36,0,MATCH('Základné údaje'!$D$4,B$34:L$34,0)-1)),COLUMN(OFFSET(B36,0,MATCH('Základné údaje'!$D$4,B$34:L$34,0)-1))) &amp; ":" &amp; ADDRESS(ROW(L36),COLUMN(L36)))),SUM(B36:L36))</f>
        <v>0</v>
      </c>
    </row>
    <row r="37" spans="1:13" s="80" customFormat="1" ht="15" customHeight="1" thickBot="1" x14ac:dyDescent="0.25">
      <c r="A37" s="62" t="s">
        <v>32</v>
      </c>
      <c r="B37" s="84">
        <f ca="1">IF('Základné údaje'!$D$4&lt;=B34,SUMIFS(B35:B36,$A35:$A36,"*počet incidentov*"),0)</f>
        <v>0</v>
      </c>
      <c r="C37" s="84">
        <f ca="1">IF('Základné údaje'!$D$4&lt;=C34,SUMIFS(C35:C36,$A35:$A36,"*počet incidentov*"),0)</f>
        <v>0</v>
      </c>
      <c r="D37" s="84">
        <f ca="1">IF('Základné údaje'!$D$4&lt;=D34,SUMIFS(D35:D36,$A35:$A36,"*počet incidentov*"),0)</f>
        <v>0</v>
      </c>
      <c r="E37" s="84">
        <f ca="1">IF('Základné údaje'!$D$4&lt;=E34,SUMIFS(E35:E36,$A35:$A36,"*počet incidentov*"),0)</f>
        <v>0</v>
      </c>
      <c r="F37" s="84">
        <f ca="1">IF('Základné údaje'!$D$4&lt;=F34,SUMIFS(F35:F36,$A35:$A36,"*počet incidentov*"),0)</f>
        <v>0</v>
      </c>
      <c r="G37" s="84">
        <f ca="1">IF('Základné údaje'!$D$4&lt;=G34,SUMIFS(G35:G36,$A35:$A36,"*počet incidentov*"),0)</f>
        <v>0</v>
      </c>
      <c r="H37" s="84">
        <f ca="1">IF('Základné údaje'!$D$4&lt;=H34,SUMIFS(H35:H36,$A35:$A36,"*počet incidentov*"),0)</f>
        <v>0</v>
      </c>
      <c r="I37" s="84">
        <f ca="1">IF('Základné údaje'!$D$4&lt;=I34,SUMIFS(I35:I36,$A35:$A36,"*počet incidentov*"),0)</f>
        <v>0</v>
      </c>
      <c r="J37" s="84">
        <f ca="1">IF('Základné údaje'!$D$4&lt;=J34,SUMIFS(J35:J36,$A35:$A36,"*počet incidentov*"),0)</f>
        <v>0</v>
      </c>
      <c r="K37" s="84">
        <f ca="1">IF('Základné údaje'!$D$4&lt;=K34,SUMIFS(K35:K36,$A35:$A36,"*počet incidentov*"),0)</f>
        <v>0</v>
      </c>
      <c r="L37" s="84">
        <f ca="1">IF('Základné údaje'!$D$4&lt;=L34,SUMIFS(L35:L36,$A35:$A36,"*počet incidentov*"),0)</f>
        <v>0</v>
      </c>
      <c r="M37" s="85">
        <f ca="1">IF($R$2&lt;=10,SUM(INDIRECT(ADDRESS(ROW(OFFSET(B37,0,MATCH('Základné údaje'!$D$4,B$34:L$34,0)-1)),COLUMN(OFFSET(B37,0,MATCH('Základné údaje'!$D$4,B$34:L$34,0)-1))) &amp; ":" &amp; ADDRESS(ROW(L37),COLUMN(L37)))),SUM(B37:L37))</f>
        <v>0</v>
      </c>
    </row>
  </sheetData>
  <mergeCells count="22">
    <mergeCell ref="A33:M33"/>
    <mergeCell ref="B18:C18"/>
    <mergeCell ref="A25:M25"/>
    <mergeCell ref="B26:C26"/>
    <mergeCell ref="A15:M15"/>
    <mergeCell ref="A16:M16"/>
    <mergeCell ref="B17:C17"/>
    <mergeCell ref="D17:E17"/>
    <mergeCell ref="B13:M13"/>
    <mergeCell ref="B14:M14"/>
    <mergeCell ref="B7:M7"/>
    <mergeCell ref="B8:M8"/>
    <mergeCell ref="B9:M9"/>
    <mergeCell ref="B10:M10"/>
    <mergeCell ref="B11:M11"/>
    <mergeCell ref="B12:M12"/>
    <mergeCell ref="B6:M6"/>
    <mergeCell ref="A1:M1"/>
    <mergeCell ref="B2:M2"/>
    <mergeCell ref="B3:M3"/>
    <mergeCell ref="E4:M4"/>
    <mergeCell ref="B5:M5"/>
  </mergeCells>
  <conditionalFormatting sqref="D17:E17 H17:M17">
    <cfRule type="expression" dxfId="9" priority="76">
      <formula>IF($B$17="Nie",1,0)</formula>
    </cfRule>
  </conditionalFormatting>
  <conditionalFormatting sqref="F17">
    <cfRule type="expression" dxfId="8" priority="75">
      <formula>IF($B$17="Nie",1,0)</formula>
    </cfRule>
  </conditionalFormatting>
  <conditionalFormatting sqref="G17">
    <cfRule type="expression" dxfId="7" priority="74">
      <formula>IF($B$17="Nie",1,0)</formula>
    </cfRule>
  </conditionalFormatting>
  <conditionalFormatting sqref="A18">
    <cfRule type="expression" dxfId="6" priority="73">
      <formula>IF($B$17="Nie",1,0)</formula>
    </cfRule>
  </conditionalFormatting>
  <conditionalFormatting sqref="E4:M4">
    <cfRule type="cellIs" dxfId="5" priority="68" operator="notEqual">
      <formula>""</formula>
    </cfRule>
  </conditionalFormatting>
  <conditionalFormatting sqref="A26">
    <cfRule type="expression" dxfId="4" priority="67">
      <formula>IF($B$17="Nie",1,0)</formula>
    </cfRule>
  </conditionalFormatting>
  <conditionalFormatting sqref="A21:M23">
    <cfRule type="expression" dxfId="3" priority="62">
      <formula>IF($D$18="-",1,0)</formula>
    </cfRule>
  </conditionalFormatting>
  <conditionalFormatting sqref="A29:M31">
    <cfRule type="expression" dxfId="2" priority="61">
      <formula>IF($D$26="-",1,0)</formula>
    </cfRule>
  </conditionalFormatting>
  <conditionalFormatting sqref="B3:M3">
    <cfRule type="expression" dxfId="1" priority="28">
      <formula>IF($N$3=TRUE,1,0)</formula>
    </cfRule>
  </conditionalFormatting>
  <conditionalFormatting sqref="B19:K24 B27:K32 B34:K37">
    <cfRule type="expression" dxfId="0" priority="100">
      <formula>IF($L$19-B$19&gt;$R$2,1,0)</formula>
    </cfRule>
  </conditionalFormatting>
  <dataValidations count="8">
    <dataValidation type="list" allowBlank="1" showInputMessage="1" showErrorMessage="1" errorTitle="Chyba" error="Povolená hodnota je celé číslo v rozsahu od 1 do 31." sqref="B4" xr:uid="{00000000-0002-0000-0400-000000000000}">
      <formula1>"1,2,3,4,5,6,7,8,9,10,11,12,13,14,15,16,17,18,19,20,21,22,23,24,25,26,27,28,29,30,31"</formula1>
    </dataValidation>
    <dataValidation type="list" allowBlank="1" showInputMessage="1" showErrorMessage="1" errorTitle="Chyba" error="Povolená hodnota je celé číslo v rozsahu od 1 do 12." sqref="C4" xr:uid="{00000000-0002-0000-0400-000001000000}">
      <formula1>"1,2,3,4,5,6,7,8,9,10,11,12"</formula1>
    </dataValidation>
    <dataValidation type="whole" allowBlank="1" showInputMessage="1" showErrorMessage="1" errorTitle="Chyba" error="Hodnota musí byť celé číslo v rozsahu od 1980 do 2100." sqref="D4" xr:uid="{00000000-0002-0000-0400-000002000000}">
      <formula1>1980</formula1>
      <formula2>2100</formula2>
    </dataValidation>
    <dataValidation type="textLength" allowBlank="1" showInputMessage="1" showErrorMessage="1" errorTitle="Chyba" error="Povolených je max. 60 znakov." sqref="B14:M14" xr:uid="{00000000-0002-0000-0400-000003000000}">
      <formula1>0</formula1>
      <formula2>60</formula2>
    </dataValidation>
    <dataValidation type="whole" operator="greaterThanOrEqual" allowBlank="1" showInputMessage="1" showErrorMessage="1" errorTitle="Chyba" error="Povolené je celé kladné číslo." sqref="B20:M24 B28:M32 M35" xr:uid="{00000000-0002-0000-0400-000004000000}">
      <formula1>0</formula1>
    </dataValidation>
    <dataValidation type="list" allowBlank="1" showInputMessage="1" showErrorMessage="1" errorTitle="Chyba" error="Vyberte hodnotu zo zoznamu." sqref="B17:C18 B26:C26" xr:uid="{00000000-0002-0000-0400-000005000000}">
      <formula1>"Áno,Nie"</formula1>
    </dataValidation>
    <dataValidation type="list" allowBlank="1" showInputMessage="1" showErrorMessage="1" errorTitle="Chyba" error="Vyberte hodnotu zo zoznamu." sqref="G17 I17 K17 M17" xr:uid="{00000000-0002-0000-0400-000006000000}">
      <formula1>"-,internými kapacitami,dodávateľsky"</formula1>
    </dataValidation>
    <dataValidation type="decimal" operator="greaterThanOrEqual" allowBlank="1" showInputMessage="1" showErrorMessage="1" errorTitle="Chyba" error="Povolené je kladné číslo alebo nula." sqref="B35:L36" xr:uid="{00000000-0002-0000-0400-000007000000}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Základné údaje</vt:lpstr>
      <vt:lpstr>Využitie služby</vt:lpstr>
      <vt:lpstr>Náklady_as_is</vt:lpstr>
      <vt:lpstr>Náklady_to_be</vt:lpstr>
      <vt:lpstr>Údaje o podpore prevádzky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Jerga, Michal</dc:creator>
  <cp:lastModifiedBy>Peter Miazdra</cp:lastModifiedBy>
  <dcterms:created xsi:type="dcterms:W3CDTF">2021-10-29T07:11:07Z</dcterms:created>
  <dcterms:modified xsi:type="dcterms:W3CDTF">2021-11-05T09:39:44Z</dcterms:modified>
</cp:coreProperties>
</file>