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4.sharepoint.com/sites/PrpravaDeliveryUnit/Shared Documents/General/Alistiq/Projekt_HW_vybavenie/"/>
    </mc:Choice>
  </mc:AlternateContent>
  <xr:revisionPtr revIDLastSave="71" documentId="13_ncr:1_{73F87D77-A2C6-0745-AF2F-848D9DF22E35}" xr6:coauthVersionLast="47" xr6:coauthVersionMax="47" xr10:uidLastSave="{F69EC559-AE5B-4F0B-AC14-A6D9E00840F9}"/>
  <bookViews>
    <workbookView xWindow="-2320" yWindow="610" windowWidth="19320" windowHeight="9130" xr2:uid="{563CB817-FD20-416F-B8F4-26A380BEFA8F}"/>
  </bookViews>
  <sheets>
    <sheet name="SUMAR" sheetId="3" r:id="rId1"/>
    <sheet name="Kalkulacka_OBMENA IKT" sheetId="1" r:id="rId2"/>
    <sheet name="Kalkulacka_PODPORA_Agendy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3" i="3"/>
  <c r="H3" i="1"/>
  <c r="D35" i="2"/>
  <c r="L3" i="3"/>
  <c r="K3" i="3"/>
  <c r="J3" i="3"/>
  <c r="I3" i="3"/>
  <c r="F3" i="3"/>
  <c r="E3" i="3"/>
  <c r="D3" i="3"/>
  <c r="C3" i="3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B44" i="2"/>
  <c r="F40" i="2"/>
  <c r="E40" i="2"/>
  <c r="D40" i="2"/>
  <c r="F39" i="2"/>
  <c r="L38" i="2"/>
  <c r="K38" i="2"/>
  <c r="J38" i="2"/>
  <c r="I38" i="2"/>
  <c r="H38" i="2"/>
  <c r="L40" i="2" s="1"/>
  <c r="G38" i="2"/>
  <c r="F38" i="2"/>
  <c r="E38" i="2"/>
  <c r="D38" i="2"/>
  <c r="C38" i="2"/>
  <c r="K40" i="2" s="1"/>
  <c r="L37" i="2"/>
  <c r="K37" i="2"/>
  <c r="J37" i="2"/>
  <c r="I37" i="2"/>
  <c r="H37" i="2"/>
  <c r="G37" i="2"/>
  <c r="F37" i="2"/>
  <c r="E37" i="2"/>
  <c r="D37" i="2"/>
  <c r="C37" i="2"/>
  <c r="E39" i="2" s="1"/>
  <c r="D36" i="2"/>
  <c r="E36" i="2" s="1"/>
  <c r="F36" i="2" s="1"/>
  <c r="G36" i="2" s="1"/>
  <c r="H36" i="2" s="1"/>
  <c r="I36" i="2" s="1"/>
  <c r="J36" i="2" s="1"/>
  <c r="K36" i="2" s="1"/>
  <c r="L36" i="2" s="1"/>
  <c r="E35" i="2"/>
  <c r="F35" i="2" s="1"/>
  <c r="G35" i="2" s="1"/>
  <c r="H35" i="2" s="1"/>
  <c r="I35" i="2" s="1"/>
  <c r="J35" i="2" s="1"/>
  <c r="K35" i="2" s="1"/>
  <c r="L35" i="2" s="1"/>
  <c r="C30" i="2"/>
  <c r="D26" i="2"/>
  <c r="C26" i="2"/>
  <c r="L25" i="2"/>
  <c r="K25" i="2"/>
  <c r="J25" i="2"/>
  <c r="I25" i="2"/>
  <c r="H25" i="2"/>
  <c r="G25" i="2"/>
  <c r="F25" i="2"/>
  <c r="E25" i="2"/>
  <c r="D25" i="2"/>
  <c r="C25" i="2"/>
  <c r="F27" i="2" s="1"/>
  <c r="F5" i="2" s="1"/>
  <c r="L24" i="2"/>
  <c r="K24" i="2"/>
  <c r="J24" i="2"/>
  <c r="I24" i="2"/>
  <c r="H24" i="2"/>
  <c r="G24" i="2"/>
  <c r="F24" i="2"/>
  <c r="E24" i="2"/>
  <c r="F26" i="2" s="1"/>
  <c r="F4" i="2" s="1"/>
  <c r="D24" i="2"/>
  <c r="C24" i="2"/>
  <c r="H26" i="2" s="1"/>
  <c r="E17" i="2"/>
  <c r="F17" i="2" s="1"/>
  <c r="G17" i="2" s="1"/>
  <c r="H17" i="2" s="1"/>
  <c r="I17" i="2" s="1"/>
  <c r="J17" i="2" s="1"/>
  <c r="K17" i="2" s="1"/>
  <c r="L17" i="2" s="1"/>
  <c r="D17" i="2"/>
  <c r="C17" i="2"/>
  <c r="E23" i="2"/>
  <c r="F23" i="2" s="1"/>
  <c r="G23" i="2" s="1"/>
  <c r="H23" i="2" s="1"/>
  <c r="I23" i="2" s="1"/>
  <c r="J23" i="2" s="1"/>
  <c r="K23" i="2" s="1"/>
  <c r="L23" i="2" s="1"/>
  <c r="D23" i="2"/>
  <c r="F22" i="2"/>
  <c r="G22" i="2" s="1"/>
  <c r="H22" i="2" s="1"/>
  <c r="I22" i="2" s="1"/>
  <c r="J22" i="2" s="1"/>
  <c r="K22" i="2" s="1"/>
  <c r="L22" i="2" s="1"/>
  <c r="E22" i="2"/>
  <c r="D22" i="2"/>
  <c r="B13" i="2"/>
  <c r="B3" i="2"/>
  <c r="D14" i="1"/>
  <c r="C27" i="1"/>
  <c r="D26" i="1"/>
  <c r="D25" i="1"/>
  <c r="D27" i="1"/>
  <c r="D28" i="1"/>
  <c r="C38" i="1"/>
  <c r="K39" i="1" s="1"/>
  <c r="D36" i="1"/>
  <c r="D38" i="1"/>
  <c r="C14" i="1"/>
  <c r="C28" i="1"/>
  <c r="L14" i="1"/>
  <c r="E26" i="1"/>
  <c r="E25" i="1"/>
  <c r="F25" i="1" s="1"/>
  <c r="G25" i="1" s="1"/>
  <c r="H25" i="1" s="1"/>
  <c r="I25" i="1" s="1"/>
  <c r="J25" i="1" s="1"/>
  <c r="K25" i="1" s="1"/>
  <c r="L25" i="1" s="1"/>
  <c r="E36" i="1"/>
  <c r="E38" i="1"/>
  <c r="F36" i="1"/>
  <c r="F38" i="1"/>
  <c r="G36" i="1"/>
  <c r="G38" i="1"/>
  <c r="H36" i="1"/>
  <c r="H38" i="1"/>
  <c r="I39" i="1" s="1"/>
  <c r="I36" i="1"/>
  <c r="I38" i="1"/>
  <c r="J36" i="1"/>
  <c r="J38" i="1"/>
  <c r="K36" i="1"/>
  <c r="K38" i="1"/>
  <c r="L36" i="1"/>
  <c r="L38" i="1"/>
  <c r="K14" i="1"/>
  <c r="J14" i="1"/>
  <c r="I14" i="1"/>
  <c r="H14" i="1"/>
  <c r="G14" i="1"/>
  <c r="G39" i="1"/>
  <c r="F14" i="1"/>
  <c r="E14" i="1"/>
  <c r="E39" i="1"/>
  <c r="B35" i="1"/>
  <c r="B37" i="1"/>
  <c r="B36" i="1"/>
  <c r="B34" i="1"/>
  <c r="B24" i="1"/>
  <c r="B23" i="1"/>
  <c r="B13" i="1"/>
  <c r="L17" i="1" l="1"/>
  <c r="B17" i="1" s="1"/>
  <c r="D39" i="1"/>
  <c r="B38" i="1"/>
  <c r="H39" i="1"/>
  <c r="L39" i="1"/>
  <c r="J39" i="1"/>
  <c r="C39" i="1"/>
  <c r="C4" i="1" s="1"/>
  <c r="F39" i="1"/>
  <c r="E27" i="1"/>
  <c r="D4" i="1"/>
  <c r="F26" i="1"/>
  <c r="B25" i="1"/>
  <c r="B3" i="1"/>
  <c r="F16" i="1" s="1"/>
  <c r="H3" i="3"/>
  <c r="B3" i="3" s="1"/>
  <c r="J26" i="2"/>
  <c r="J4" i="2" s="1"/>
  <c r="H27" i="2"/>
  <c r="H5" i="2" s="1"/>
  <c r="G39" i="2"/>
  <c r="K26" i="2"/>
  <c r="K4" i="2" s="1"/>
  <c r="L26" i="2"/>
  <c r="L4" i="2" s="1"/>
  <c r="E26" i="2"/>
  <c r="E4" i="2" s="1"/>
  <c r="J39" i="2"/>
  <c r="H40" i="2"/>
  <c r="D27" i="2"/>
  <c r="D5" i="2" s="1"/>
  <c r="L27" i="2"/>
  <c r="L5" i="2" s="1"/>
  <c r="K39" i="2"/>
  <c r="I40" i="2"/>
  <c r="G26" i="2"/>
  <c r="E27" i="2"/>
  <c r="E5" i="2" s="1"/>
  <c r="E1" i="2" s="1"/>
  <c r="D39" i="2"/>
  <c r="D4" i="2" s="1"/>
  <c r="L39" i="2"/>
  <c r="J40" i="2"/>
  <c r="I26" i="2"/>
  <c r="I4" i="2" s="1"/>
  <c r="G27" i="2"/>
  <c r="G5" i="2" s="1"/>
  <c r="I27" i="2"/>
  <c r="I5" i="2" s="1"/>
  <c r="I1" i="2" s="1"/>
  <c r="H39" i="2"/>
  <c r="H4" i="2" s="1"/>
  <c r="J27" i="2"/>
  <c r="J5" i="2" s="1"/>
  <c r="J1" i="2" s="1"/>
  <c r="I39" i="2"/>
  <c r="G40" i="2"/>
  <c r="C27" i="2"/>
  <c r="K27" i="2"/>
  <c r="K5" i="2" s="1"/>
  <c r="C39" i="2"/>
  <c r="C4" i="2" s="1"/>
  <c r="C40" i="2"/>
  <c r="H16" i="1"/>
  <c r="D30" i="2"/>
  <c r="B24" i="2"/>
  <c r="B14" i="2"/>
  <c r="F1" i="2"/>
  <c r="L16" i="1" l="1"/>
  <c r="J16" i="1"/>
  <c r="C16" i="1"/>
  <c r="D16" i="1"/>
  <c r="I16" i="1"/>
  <c r="G26" i="1"/>
  <c r="F27" i="1"/>
  <c r="E28" i="1"/>
  <c r="E4" i="1" s="1"/>
  <c r="E4" i="3" s="1"/>
  <c r="C4" i="3"/>
  <c r="G16" i="1"/>
  <c r="E16" i="1"/>
  <c r="K16" i="1"/>
  <c r="H1" i="2"/>
  <c r="D4" i="3"/>
  <c r="D1" i="2"/>
  <c r="G4" i="2"/>
  <c r="C5" i="2"/>
  <c r="E30" i="2"/>
  <c r="L1" i="2"/>
  <c r="K1" i="2"/>
  <c r="H18" i="1" l="1"/>
  <c r="D18" i="1"/>
  <c r="C5" i="1"/>
  <c r="C18" i="1"/>
  <c r="B16" i="1"/>
  <c r="I18" i="1"/>
  <c r="K18" i="1"/>
  <c r="E18" i="1"/>
  <c r="F18" i="1"/>
  <c r="G18" i="1"/>
  <c r="L18" i="1"/>
  <c r="J18" i="1"/>
  <c r="F28" i="1"/>
  <c r="F4" i="1" s="1"/>
  <c r="F4" i="3" s="1"/>
  <c r="G27" i="1"/>
  <c r="H26" i="1"/>
  <c r="C1" i="2"/>
  <c r="G1" i="2"/>
  <c r="F30" i="2"/>
  <c r="C1" i="1" l="1"/>
  <c r="D5" i="1"/>
  <c r="C5" i="3"/>
  <c r="C1" i="3" s="1"/>
  <c r="G28" i="1"/>
  <c r="G4" i="1" s="1"/>
  <c r="I26" i="1"/>
  <c r="H27" i="1"/>
  <c r="G30" i="2"/>
  <c r="B25" i="2"/>
  <c r="E5" i="1" l="1"/>
  <c r="D1" i="1"/>
  <c r="D5" i="3"/>
  <c r="D1" i="3" s="1"/>
  <c r="G4" i="3"/>
  <c r="I27" i="1"/>
  <c r="J26" i="1"/>
  <c r="H28" i="1"/>
  <c r="H30" i="2"/>
  <c r="F5" i="1" l="1"/>
  <c r="E1" i="1"/>
  <c r="E5" i="3"/>
  <c r="E1" i="3" s="1"/>
  <c r="I28" i="1"/>
  <c r="I4" i="1" s="1"/>
  <c r="I4" i="3" s="1"/>
  <c r="J27" i="1"/>
  <c r="J28" i="1" s="1"/>
  <c r="J4" i="1" s="1"/>
  <c r="J4" i="3" s="1"/>
  <c r="K26" i="1"/>
  <c r="H4" i="1"/>
  <c r="H4" i="3" s="1"/>
  <c r="H5" i="1"/>
  <c r="I30" i="2"/>
  <c r="G5" i="1" l="1"/>
  <c r="F1" i="1"/>
  <c r="F5" i="3"/>
  <c r="F1" i="3" s="1"/>
  <c r="K27" i="1"/>
  <c r="K28" i="1" s="1"/>
  <c r="K4" i="1" s="1"/>
  <c r="K4" i="3" s="1"/>
  <c r="L26" i="1"/>
  <c r="I5" i="1"/>
  <c r="H5" i="3"/>
  <c r="H1" i="3" s="1"/>
  <c r="H1" i="1"/>
  <c r="J30" i="2"/>
  <c r="G5" i="3" l="1"/>
  <c r="G1" i="3" s="1"/>
  <c r="G1" i="1"/>
  <c r="J5" i="1"/>
  <c r="I5" i="3"/>
  <c r="I1" i="3" s="1"/>
  <c r="I1" i="1"/>
  <c r="L27" i="1"/>
  <c r="B26" i="1"/>
  <c r="K30" i="2"/>
  <c r="L28" i="1" l="1"/>
  <c r="L4" i="1" s="1"/>
  <c r="L4" i="3" s="1"/>
  <c r="B27" i="1"/>
  <c r="K5" i="1"/>
  <c r="J5" i="3"/>
  <c r="J1" i="3" s="1"/>
  <c r="J1" i="1"/>
  <c r="L30" i="2"/>
  <c r="L5" i="1" l="1"/>
  <c r="K5" i="3"/>
  <c r="K1" i="3" s="1"/>
  <c r="K1" i="1"/>
  <c r="B37" i="2"/>
  <c r="B38" i="2"/>
  <c r="L5" i="3" l="1"/>
  <c r="L1" i="3" s="1"/>
  <c r="L1" i="1"/>
  <c r="B43" i="2"/>
</calcChain>
</file>

<file path=xl/sharedStrings.xml><?xml version="1.0" encoding="utf-8"?>
<sst xmlns="http://schemas.openxmlformats.org/spreadsheetml/2006/main" count="108" uniqueCount="61">
  <si>
    <t>Rok Návratnosti</t>
  </si>
  <si>
    <t>Premenné</t>
  </si>
  <si>
    <t>Sumár / Roky</t>
  </si>
  <si>
    <t>Investicne vydavky</t>
  </si>
  <si>
    <t>Kumulatívne vydavky AS IS</t>
  </si>
  <si>
    <t>Kumulatívne výdavky TO BE</t>
  </si>
  <si>
    <t>Uplatnený case</t>
  </si>
  <si>
    <t>Prevadzkove naklady</t>
  </si>
  <si>
    <t>Znemožnenie výkonu povolania</t>
  </si>
  <si>
    <t>Zníženie rizika výpadku služby</t>
  </si>
  <si>
    <t>Prevádzkové náklady</t>
  </si>
  <si>
    <t>Ročné prevádzkové náklady - AS IS - SLA</t>
  </si>
  <si>
    <t>Prevadzka - AS IS - kumulatív</t>
  </si>
  <si>
    <t xml:space="preserve"> - </t>
  </si>
  <si>
    <t>Prevádzkové náklady - TO BE - SLA %</t>
  </si>
  <si>
    <t>Ročné prevádzkové náklady - TO BE - SLA</t>
  </si>
  <si>
    <t>Ročné prevádzkové náklady - TO BE - ROZVOJ</t>
  </si>
  <si>
    <t>Prevadzka - TO BE - kumulatív</t>
  </si>
  <si>
    <t>Valorizačné % mzdy</t>
  </si>
  <si>
    <t>Nárast výpadkov počas rokov</t>
  </si>
  <si>
    <t>Počet dotknutých pracovníkov</t>
  </si>
  <si>
    <t>% Práce na ktoré využívajú zariadenie</t>
  </si>
  <si>
    <t>Mzdový náklad</t>
  </si>
  <si>
    <t>% Výpadkov</t>
  </si>
  <si>
    <t>Náklady na výpadky</t>
  </si>
  <si>
    <t>Náklady na výpadky - kumulatív</t>
  </si>
  <si>
    <t xml:space="preserve"> -</t>
  </si>
  <si>
    <t>Nárast výpadku služby v %</t>
  </si>
  <si>
    <t>Priemerná hodinová mzda</t>
  </si>
  <si>
    <t>Valorizácia mzdy v %</t>
  </si>
  <si>
    <t>Počet podaní - ročne</t>
  </si>
  <si>
    <t>Dĺžka trvania služby - min</t>
  </si>
  <si>
    <t>% Výpadku služby</t>
  </si>
  <si>
    <t>% Predĺženia služby</t>
  </si>
  <si>
    <t>Náklady na prestoje</t>
  </si>
  <si>
    <t>Náklady na prestoje - kumulatív</t>
  </si>
  <si>
    <t>Kumulatívne náklady AS IS</t>
  </si>
  <si>
    <t>Kumulatívne náklady TO BE</t>
  </si>
  <si>
    <t>Uplatneny case</t>
  </si>
  <si>
    <t>Úspora nákladov na strane štátu</t>
  </si>
  <si>
    <t>Úspora nákladov klienta</t>
  </si>
  <si>
    <t>Kvalitatívna úspora</t>
  </si>
  <si>
    <t>Počet uživateľských požiadaviek v systéme</t>
  </si>
  <si>
    <t>Počet uživateľských požiadaviek - AS IS</t>
  </si>
  <si>
    <t>Počet uživateľských požiadaviek - TO BE</t>
  </si>
  <si>
    <t>Mzdové náklady hodinový</t>
  </si>
  <si>
    <t>Valorizácia mzdy</t>
  </si>
  <si>
    <t>Inflačný kooeficient</t>
  </si>
  <si>
    <t>Čas spracovania podania AS IS</t>
  </si>
  <si>
    <t>Čas spracovania podania TO BE</t>
  </si>
  <si>
    <t>Materiálové náklady AS IS</t>
  </si>
  <si>
    <t>Materiálové náklady TO BE</t>
  </si>
  <si>
    <t>Náklady na podania AS IS</t>
  </si>
  <si>
    <t>Náklady na podania TO BE</t>
  </si>
  <si>
    <t>Úspora nákladov na strane žiadateľa</t>
  </si>
  <si>
    <t>Čas vypracovania podania - žiadateľ AS IS</t>
  </si>
  <si>
    <t>Čas vypracovania podania - žiadateľ TO BE</t>
  </si>
  <si>
    <t>Kvalitatívny prínos</t>
  </si>
  <si>
    <t>Hodnota nákladov AS IS</t>
  </si>
  <si>
    <t>Hodnota nákladov TO BE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</si>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</sst>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" x14ac:knownFonts="1">
    <font>
      <sz val="10"/>
      <color theme="1"/>
      <name val="Calibri Light"/>
      <family val="2"/>
      <charset val="238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3" borderId="1" xfId="0" applyFill="1" applyBorder="1"/>
    <xf numFmtId="0" fontId="2" fillId="3" borderId="1" xfId="0" applyFont="1" applyFill="1" applyBorder="1"/>
    <xf numFmtId="164" fontId="0" fillId="5" borderId="1" xfId="0" applyNumberFormat="1" applyFill="1" applyBorder="1"/>
    <xf numFmtId="164" fontId="0" fillId="4" borderId="1" xfId="0" applyNumberFormat="1" applyFill="1" applyBorder="1"/>
    <xf numFmtId="0" fontId="0" fillId="5" borderId="1" xfId="0" applyFill="1" applyBorder="1"/>
    <xf numFmtId="3" fontId="0" fillId="5" borderId="1" xfId="0" applyNumberFormat="1" applyFill="1" applyBorder="1"/>
    <xf numFmtId="4" fontId="0" fillId="4" borderId="1" xfId="0" applyNumberFormat="1" applyFill="1" applyBorder="1"/>
    <xf numFmtId="0" fontId="2" fillId="3" borderId="2" xfId="0" applyFont="1" applyFill="1" applyBorder="1"/>
    <xf numFmtId="0" fontId="0" fillId="3" borderId="3" xfId="0" applyFill="1" applyBorder="1"/>
    <xf numFmtId="0" fontId="0" fillId="5" borderId="3" xfId="0" applyFill="1" applyBorder="1"/>
    <xf numFmtId="0" fontId="0" fillId="5" borderId="4" xfId="0" applyFill="1" applyBorder="1"/>
    <xf numFmtId="0" fontId="2" fillId="3" borderId="5" xfId="0" applyFont="1" applyFill="1" applyBorder="1"/>
    <xf numFmtId="0" fontId="2" fillId="3" borderId="6" xfId="0" applyFont="1" applyFill="1" applyBorder="1"/>
    <xf numFmtId="164" fontId="0" fillId="4" borderId="6" xfId="0" applyNumberFormat="1" applyFill="1" applyBorder="1"/>
    <xf numFmtId="164" fontId="0" fillId="5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2" fillId="3" borderId="5" xfId="0" applyFont="1" applyFill="1" applyBorder="1" applyAlignment="1">
      <alignment wrapText="1"/>
    </xf>
    <xf numFmtId="4" fontId="0" fillId="4" borderId="6" xfId="0" applyNumberFormat="1" applyFill="1" applyBorder="1"/>
    <xf numFmtId="0" fontId="2" fillId="3" borderId="9" xfId="0" applyFont="1" applyFill="1" applyBorder="1"/>
    <xf numFmtId="164" fontId="0" fillId="5" borderId="10" xfId="0" applyNumberFormat="1" applyFill="1" applyBorder="1"/>
    <xf numFmtId="164" fontId="0" fillId="5" borderId="11" xfId="0" applyNumberFormat="1" applyFill="1" applyBorder="1"/>
    <xf numFmtId="164" fontId="0" fillId="4" borderId="6" xfId="0" applyNumberFormat="1" applyFill="1" applyBorder="1" applyAlignment="1">
      <alignment horizontal="center"/>
    </xf>
    <xf numFmtId="0" fontId="1" fillId="3" borderId="9" xfId="0" applyFont="1" applyFill="1" applyBorder="1"/>
    <xf numFmtId="164" fontId="0" fillId="4" borderId="11" xfId="0" applyNumberFormat="1" applyFill="1" applyBorder="1" applyAlignment="1">
      <alignment horizontal="center"/>
    </xf>
    <xf numFmtId="0" fontId="2" fillId="3" borderId="9" xfId="0" applyFont="1" applyFill="1" applyBorder="1" applyAlignment="1">
      <alignment wrapText="1"/>
    </xf>
    <xf numFmtId="3" fontId="0" fillId="5" borderId="10" xfId="0" applyNumberFormat="1" applyFill="1" applyBorder="1"/>
    <xf numFmtId="4" fontId="0" fillId="4" borderId="10" xfId="0" applyNumberFormat="1" applyFill="1" applyBorder="1"/>
    <xf numFmtId="4" fontId="0" fillId="4" borderId="11" xfId="0" applyNumberFormat="1" applyFill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/>
    </xf>
  </cellXfs>
  <cellStyles count="1">
    <cellStyle name="Normálna" xfId="0" builtinId="0"/>
  </cellStyles>
  <dxfs count="9"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</border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</border>
    </dxf>
    <dxf>
      <font>
        <color theme="4" tint="0.79998168889431442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Vývoj nákladov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SUMAR!$A$4</c:f>
              <c:strCache>
                <c:ptCount val="1"/>
                <c:pt idx="0">
                  <c:v>Kumulatívne vydavky AS 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SUMAR!$B$4:$L$4</c:f>
              <c:numCache>
                <c:formatCode>#\ ##0\ "€"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2-47B8-B1AE-F6BB8D630019}"/>
            </c:ext>
          </c:extLst>
        </c:ser>
        <c:ser>
          <c:idx val="1"/>
          <c:order val="1"/>
          <c:tx>
            <c:strRef>
              <c:f>SUMAR!$A$5</c:f>
              <c:strCache>
                <c:ptCount val="1"/>
                <c:pt idx="0">
                  <c:v>Kumulatívne výdavky TO BE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SUMAR!$B$5:$L$5</c:f>
              <c:numCache>
                <c:formatCode>#\ ##0\ "€"</c:formatCode>
                <c:ptCount val="11"/>
                <c:pt idx="1">
                  <c:v>122809946.9117327</c:v>
                </c:pt>
                <c:pt idx="2">
                  <c:v>122809946.9117327</c:v>
                </c:pt>
                <c:pt idx="3">
                  <c:v>122809946.9117327</c:v>
                </c:pt>
                <c:pt idx="4">
                  <c:v>122809946.9117327</c:v>
                </c:pt>
                <c:pt idx="5">
                  <c:v>122809946.9117327</c:v>
                </c:pt>
                <c:pt idx="6">
                  <c:v>245619893.82346541</c:v>
                </c:pt>
                <c:pt idx="7">
                  <c:v>245619893.82346541</c:v>
                </c:pt>
                <c:pt idx="8">
                  <c:v>245619893.82346541</c:v>
                </c:pt>
                <c:pt idx="9">
                  <c:v>245619893.82346541</c:v>
                </c:pt>
                <c:pt idx="10">
                  <c:v>245619893.82346541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2-47B8-B1AE-F6BB8D63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377487"/>
        <c:axId val="98377903"/>
      </c:lineChart>
      <c:catAx>
        <c:axId val="983774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8377903"/>
        <c:crosses val="autoZero"/>
        <c:auto val="1"/>
        <c:lblAlgn val="ctr"/>
        <c:lblOffset val="100"/>
        <c:noMultiLvlLbl val="0"/>
      </c:catAx>
      <c:valAx>
        <c:axId val="9837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837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2341880</xdr:colOff>
      <xdr:row>12</xdr:row>
      <xdr:rowOff>58420</xdr:rowOff>
    </xdr:from>
    <xdr:to>
      <xdr:col>7</xdr:col>
      <xdr:colOff>937260</xdr:colOff>
      <xdr:row>27</xdr:row>
      <xdr:rowOff>158750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819D169-55C4-4168-A319-3E734B2A88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72AB4-ECA2-4B96-8E2F-B5D8AF26D673}">
  <dimension ref="A1:L5"/>
  <sheetViews>
    <sheetView tabSelected="1" topLeftCell="A9" workbookViewId="0">
      <selection activeCell="C5" sqref="C5"/>
    </sheetView>
  </sheetViews>
  <sheetFormatPr defaultColWidth="9" defaultRowHeight="13" x14ac:dyDescent="0.3"/>
  <cols>
    <col min="1" max="1" width="40.796875" bestFit="1" customWidth="1"/>
    <col min="2" max="2" width="14.59765625" bestFit="1" customWidth="1"/>
    <col min="3" max="3" width="16.59765625" customWidth="1"/>
    <col min="4" max="4" width="19.69921875" customWidth="1"/>
    <col min="5" max="7" width="12.796875" bestFit="1" customWidth="1"/>
    <col min="8" max="8" width="19.296875" customWidth="1"/>
    <col min="9" max="9" width="22.59765625" customWidth="1"/>
    <col min="10" max="10" width="19.19921875" customWidth="1"/>
    <col min="11" max="11" width="20.3984375" customWidth="1"/>
    <col min="12" max="12" width="21.69921875" customWidth="1"/>
  </cols>
  <sheetData>
    <row r="1" spans="1:12" x14ac:dyDescent="0.3">
      <c r="A1" s="5" t="s">
        <v>0</v>
      </c>
      <c r="B1" s="4"/>
      <c r="C1" s="8" t="str">
        <f>IF(C5&lt;C4,"NAVRAT","")</f>
        <v/>
      </c>
      <c r="D1" s="8" t="str">
        <f t="shared" ref="D1:L1" si="0">IF(D5&lt;D4,"NAVRAT","")</f>
        <v/>
      </c>
      <c r="E1" s="8" t="str">
        <f t="shared" si="0"/>
        <v/>
      </c>
      <c r="F1" s="8" t="str">
        <f t="shared" si="0"/>
        <v/>
      </c>
      <c r="G1" s="8" t="str">
        <f t="shared" si="0"/>
        <v/>
      </c>
      <c r="H1" s="8" t="str">
        <f t="shared" si="0"/>
        <v/>
      </c>
      <c r="I1" s="8" t="str">
        <f t="shared" si="0"/>
        <v/>
      </c>
      <c r="J1" s="8" t="str">
        <f t="shared" si="0"/>
        <v/>
      </c>
      <c r="K1" s="8" t="str">
        <f t="shared" si="0"/>
        <v/>
      </c>
      <c r="L1" s="8" t="str">
        <f t="shared" si="0"/>
        <v/>
      </c>
    </row>
    <row r="2" spans="1:12" x14ac:dyDescent="0.3">
      <c r="A2" s="5" t="s">
        <v>1</v>
      </c>
      <c r="B2" s="5" t="s">
        <v>2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</row>
    <row r="3" spans="1:12" x14ac:dyDescent="0.3">
      <c r="A3" s="5" t="s">
        <v>3</v>
      </c>
      <c r="B3" s="6">
        <f>SUM(C3:L3)</f>
        <v>245619893.82346541</v>
      </c>
      <c r="C3" s="6">
        <f>'Kalkulacka_OBMENA IKT'!C3+Kalkulacka_PODPORA_Agendy!C3</f>
        <v>122809946.9117327</v>
      </c>
      <c r="D3" s="6">
        <f>'Kalkulacka_OBMENA IKT'!D3+Kalkulacka_PODPORA_Agendy!D3</f>
        <v>0</v>
      </c>
      <c r="E3" s="6">
        <f>'Kalkulacka_OBMENA IKT'!E3+Kalkulacka_PODPORA_Agendy!E3</f>
        <v>0</v>
      </c>
      <c r="F3" s="6">
        <f>'Kalkulacka_OBMENA IKT'!F3+Kalkulacka_PODPORA_Agendy!F3</f>
        <v>0</v>
      </c>
      <c r="G3" s="6">
        <f>'Kalkulacka_OBMENA IKT'!G3+Kalkulacka_PODPORA_Agendy!G3</f>
        <v>0</v>
      </c>
      <c r="H3" s="6">
        <f>'Kalkulacka_OBMENA IKT'!H3+Kalkulacka_PODPORA_Agendy!H3</f>
        <v>122809946.9117327</v>
      </c>
      <c r="I3" s="6">
        <f>'Kalkulacka_OBMENA IKT'!I3+Kalkulacka_PODPORA_Agendy!I3</f>
        <v>0</v>
      </c>
      <c r="J3" s="6">
        <f>'Kalkulacka_OBMENA IKT'!J3+Kalkulacka_PODPORA_Agendy!J3</f>
        <v>0</v>
      </c>
      <c r="K3" s="6">
        <f>'Kalkulacka_OBMENA IKT'!K3+Kalkulacka_PODPORA_Agendy!K3</f>
        <v>0</v>
      </c>
      <c r="L3" s="6">
        <f>'Kalkulacka_OBMENA IKT'!L3+Kalkulacka_PODPORA_Agendy!L3</f>
        <v>0</v>
      </c>
    </row>
    <row r="4" spans="1:12" x14ac:dyDescent="0.3">
      <c r="A4" s="5" t="s">
        <v>4</v>
      </c>
      <c r="B4" s="6"/>
      <c r="C4" s="6">
        <f>'Kalkulacka_OBMENA IKT'!C4+Kalkulacka_PODPORA_Agendy!C4</f>
        <v>0</v>
      </c>
      <c r="D4" s="6">
        <f>'Kalkulacka_OBMENA IKT'!D4+Kalkulacka_PODPORA_Agendy!D4</f>
        <v>0</v>
      </c>
      <c r="E4" s="6">
        <f>'Kalkulacka_OBMENA IKT'!E4+Kalkulacka_PODPORA_Agendy!E4</f>
        <v>0</v>
      </c>
      <c r="F4" s="6">
        <f>'Kalkulacka_OBMENA IKT'!F4+Kalkulacka_PODPORA_Agendy!F4</f>
        <v>0</v>
      </c>
      <c r="G4" s="6">
        <f>'Kalkulacka_OBMENA IKT'!G4+Kalkulacka_PODPORA_Agendy!G4</f>
        <v>0</v>
      </c>
      <c r="H4" s="6">
        <f>'Kalkulacka_OBMENA IKT'!H4+Kalkulacka_PODPORA_Agendy!H4</f>
        <v>0</v>
      </c>
      <c r="I4" s="6">
        <f>'Kalkulacka_OBMENA IKT'!I4+Kalkulacka_PODPORA_Agendy!I4</f>
        <v>0</v>
      </c>
      <c r="J4" s="6">
        <f>'Kalkulacka_OBMENA IKT'!J4+Kalkulacka_PODPORA_Agendy!J4</f>
        <v>0</v>
      </c>
      <c r="K4" s="6">
        <f>'Kalkulacka_OBMENA IKT'!K4+Kalkulacka_PODPORA_Agendy!K4</f>
        <v>0</v>
      </c>
      <c r="L4" s="6">
        <f>'Kalkulacka_OBMENA IKT'!L4+Kalkulacka_PODPORA_Agendy!L4</f>
        <v>0</v>
      </c>
    </row>
    <row r="5" spans="1:12" x14ac:dyDescent="0.3">
      <c r="A5" s="5" t="s">
        <v>5</v>
      </c>
      <c r="B5" s="6"/>
      <c r="C5" s="6">
        <f>'Kalkulacka_OBMENA IKT'!C5+Kalkulacka_PODPORA_Agendy!C5</f>
        <v>122809946.9117327</v>
      </c>
      <c r="D5" s="6">
        <f>'Kalkulacka_OBMENA IKT'!D5+Kalkulacka_PODPORA_Agendy!D5</f>
        <v>122809946.9117327</v>
      </c>
      <c r="E5" s="6">
        <f>'Kalkulacka_OBMENA IKT'!E5+Kalkulacka_PODPORA_Agendy!E5</f>
        <v>122809946.9117327</v>
      </c>
      <c r="F5" s="6">
        <f>'Kalkulacka_OBMENA IKT'!F5+Kalkulacka_PODPORA_Agendy!F5</f>
        <v>122809946.9117327</v>
      </c>
      <c r="G5" s="6">
        <f>'Kalkulacka_OBMENA IKT'!G5+Kalkulacka_PODPORA_Agendy!G5</f>
        <v>122809946.9117327</v>
      </c>
      <c r="H5" s="6">
        <f>'Kalkulacka_OBMENA IKT'!H5+Kalkulacka_PODPORA_Agendy!H5</f>
        <v>245619893.82346541</v>
      </c>
      <c r="I5" s="6">
        <f>'Kalkulacka_OBMENA IKT'!I5+Kalkulacka_PODPORA_Agendy!I5</f>
        <v>245619893.82346541</v>
      </c>
      <c r="J5" s="6">
        <f>'Kalkulacka_OBMENA IKT'!J5+Kalkulacka_PODPORA_Agendy!J5</f>
        <v>245619893.82346541</v>
      </c>
      <c r="K5" s="6">
        <f>'Kalkulacka_OBMENA IKT'!K5+Kalkulacka_PODPORA_Agendy!K5</f>
        <v>245619893.82346541</v>
      </c>
      <c r="L5" s="6">
        <f>'Kalkulacka_OBMENA IKT'!L5+Kalkulacka_PODPORA_Agendy!L5</f>
        <v>245619893.82346541</v>
      </c>
    </row>
  </sheetData>
  <conditionalFormatting sqref="C1:L1">
    <cfRule type="containsText" dxfId="8" priority="1" operator="containsText" text="navrat">
      <formula>NOT(ISERROR(SEARCH("navrat",C1)))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E820-0E3B-43CA-B12D-6E941ECB374E}">
  <dimension ref="A1:L42"/>
  <sheetViews>
    <sheetView workbookViewId="0">
      <pane ySplit="10" topLeftCell="A11" activePane="bottomLeft" state="frozen"/>
      <selection pane="bottomLeft" activeCell="C3" sqref="C3"/>
    </sheetView>
  </sheetViews>
  <sheetFormatPr defaultColWidth="9" defaultRowHeight="13" x14ac:dyDescent="0.3"/>
  <cols>
    <col min="1" max="1" width="40.796875" bestFit="1" customWidth="1"/>
    <col min="2" max="2" width="14.59765625" bestFit="1" customWidth="1"/>
    <col min="3" max="3" width="18.09765625" customWidth="1"/>
    <col min="4" max="4" width="19.296875" customWidth="1"/>
    <col min="5" max="5" width="16.3984375" customWidth="1"/>
    <col min="6" max="6" width="15.59765625" customWidth="1"/>
    <col min="7" max="7" width="18.8984375" customWidth="1"/>
    <col min="8" max="8" width="22.5" customWidth="1"/>
    <col min="9" max="9" width="23.3984375" customWidth="1"/>
    <col min="10" max="10" width="23" customWidth="1"/>
    <col min="11" max="11" width="20.3984375" customWidth="1"/>
    <col min="12" max="12" width="19.5" customWidth="1"/>
  </cols>
  <sheetData>
    <row r="1" spans="1:12" x14ac:dyDescent="0.3">
      <c r="A1" s="11" t="s">
        <v>0</v>
      </c>
      <c r="B1" s="12"/>
      <c r="C1" s="13" t="str">
        <f>IF(C5&lt;C4,"NAVRAT","")</f>
        <v/>
      </c>
      <c r="D1" s="13" t="str">
        <f t="shared" ref="D1:L1" si="0">IF(D5&lt;D4,"NAVRAT","")</f>
        <v/>
      </c>
      <c r="E1" s="13" t="str">
        <f t="shared" si="0"/>
        <v/>
      </c>
      <c r="F1" s="13" t="str">
        <f t="shared" si="0"/>
        <v/>
      </c>
      <c r="G1" s="13" t="str">
        <f t="shared" si="0"/>
        <v/>
      </c>
      <c r="H1" s="13" t="str">
        <f t="shared" si="0"/>
        <v/>
      </c>
      <c r="I1" s="13" t="str">
        <f t="shared" si="0"/>
        <v/>
      </c>
      <c r="J1" s="13" t="str">
        <f t="shared" si="0"/>
        <v/>
      </c>
      <c r="K1" s="13" t="str">
        <f t="shared" si="0"/>
        <v/>
      </c>
      <c r="L1" s="14" t="str">
        <f t="shared" si="0"/>
        <v/>
      </c>
    </row>
    <row r="2" spans="1:12" x14ac:dyDescent="0.3">
      <c r="A2" s="15" t="s">
        <v>1</v>
      </c>
      <c r="B2" s="5" t="s">
        <v>2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16">
        <v>10</v>
      </c>
    </row>
    <row r="3" spans="1:12" x14ac:dyDescent="0.3">
      <c r="A3" s="15" t="s">
        <v>3</v>
      </c>
      <c r="B3" s="6">
        <f>SUM(C3:L3)</f>
        <v>245619893.82346541</v>
      </c>
      <c r="C3" s="7">
        <v>122809946.9117327</v>
      </c>
      <c r="D3" s="7"/>
      <c r="E3" s="7"/>
      <c r="F3" s="7"/>
      <c r="G3" s="7"/>
      <c r="H3" s="7">
        <f>C3</f>
        <v>122809946.9117327</v>
      </c>
      <c r="I3" s="7"/>
      <c r="J3" s="7"/>
      <c r="K3" s="7"/>
      <c r="L3" s="17"/>
    </row>
    <row r="4" spans="1:12" x14ac:dyDescent="0.3">
      <c r="A4" s="15" t="s">
        <v>4</v>
      </c>
      <c r="B4" s="6"/>
      <c r="C4" s="6">
        <f t="shared" ref="C4:L4" si="1">C14+C28+C39</f>
        <v>0</v>
      </c>
      <c r="D4" s="6">
        <f t="shared" si="1"/>
        <v>0</v>
      </c>
      <c r="E4" s="6">
        <f t="shared" si="1"/>
        <v>0</v>
      </c>
      <c r="F4" s="6">
        <f t="shared" si="1"/>
        <v>0</v>
      </c>
      <c r="G4" s="6">
        <f t="shared" si="1"/>
        <v>0</v>
      </c>
      <c r="H4" s="6">
        <f t="shared" si="1"/>
        <v>0</v>
      </c>
      <c r="I4" s="6">
        <f t="shared" si="1"/>
        <v>0</v>
      </c>
      <c r="J4" s="6">
        <f t="shared" si="1"/>
        <v>0</v>
      </c>
      <c r="K4" s="6">
        <f t="shared" si="1"/>
        <v>0</v>
      </c>
      <c r="L4" s="18">
        <f t="shared" si="1"/>
        <v>0</v>
      </c>
    </row>
    <row r="5" spans="1:12" x14ac:dyDescent="0.3">
      <c r="A5" s="23" t="s">
        <v>5</v>
      </c>
      <c r="B5" s="24"/>
      <c r="C5" s="24">
        <f>IF(ISNUMBER(C3),SUM($C$3:C3)+C14+C28+C39,B5+C16)</f>
        <v>122809946.9117327</v>
      </c>
      <c r="D5" s="24">
        <f>IF(ISNUMBER(D3),SUM($C$3:D3)+D14+D28+D39,C5+D16)</f>
        <v>122809946.9117327</v>
      </c>
      <c r="E5" s="24">
        <f>IF(ISNUMBER(E3),SUM($C$3:E3)+E14+E28+E39,D5+E16)</f>
        <v>122809946.9117327</v>
      </c>
      <c r="F5" s="24">
        <f>IF(ISNUMBER(F3),SUM($C$3:F3)+F14+F28+F39,E5+F16)</f>
        <v>122809946.9117327</v>
      </c>
      <c r="G5" s="24">
        <f>IF(ISNUMBER(G3),SUM($C$3:G3)+G14+G28+G39,F5+G16)</f>
        <v>122809946.9117327</v>
      </c>
      <c r="H5" s="24">
        <f>IF(ISNUMBER(H3),SUM($C$3:H3)+H14+H28+H39,G5+H16)</f>
        <v>245619893.82346541</v>
      </c>
      <c r="I5" s="24">
        <f>IF(ISNUMBER(I3),SUM($C$3:I3)+I14+I28+I39,H5+I16)</f>
        <v>245619893.82346541</v>
      </c>
      <c r="J5" s="24">
        <f>IF(ISNUMBER(J3),SUM($C$3:J3)+J14+J28+J39,I5+J16)</f>
        <v>245619893.82346541</v>
      </c>
      <c r="K5" s="24">
        <f>IF(ISNUMBER(K3),SUM($C$3:K3)+K14+K28+K39,J5+K16)</f>
        <v>245619893.82346541</v>
      </c>
      <c r="L5" s="25">
        <f>IF(ISNUMBER(L3),SUM($C$3:L3)+L14+L28+L39,K5+L16)</f>
        <v>245619893.82346541</v>
      </c>
    </row>
    <row r="6" spans="1:12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">
      <c r="A7" s="33" t="s">
        <v>6</v>
      </c>
      <c r="B7" s="34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3">
      <c r="A8" s="15" t="s">
        <v>7</v>
      </c>
      <c r="B8" s="26" t="s">
        <v>60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3">
      <c r="A9" s="15" t="s">
        <v>8</v>
      </c>
      <c r="B9" s="26" t="s">
        <v>60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4.5" x14ac:dyDescent="0.35">
      <c r="A10" s="27" t="s">
        <v>9</v>
      </c>
      <c r="B10" s="28" t="s">
        <v>60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2" spans="1:12" x14ac:dyDescent="0.3">
      <c r="A12" s="35" t="s">
        <v>10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2" x14ac:dyDescent="0.3">
      <c r="A13" t="s">
        <v>11</v>
      </c>
      <c r="B13">
        <f t="shared" ref="B13:B17" si="2">SUM(C13:L13)</f>
        <v>0</v>
      </c>
    </row>
    <row r="14" spans="1:12" x14ac:dyDescent="0.3">
      <c r="A14" t="s">
        <v>12</v>
      </c>
      <c r="B14" t="s">
        <v>13</v>
      </c>
      <c r="C14">
        <f>SUM($C$13:C13)</f>
        <v>0</v>
      </c>
      <c r="D14">
        <f>SUM($C$13:D13)</f>
        <v>0</v>
      </c>
      <c r="E14">
        <f>SUM($C$13:E13)</f>
        <v>0</v>
      </c>
      <c r="F14">
        <f>SUM($C$13:F13)</f>
        <v>0</v>
      </c>
      <c r="G14">
        <f>SUM($C$13:G13)</f>
        <v>0</v>
      </c>
      <c r="H14">
        <f>SUM($C$13:H13)</f>
        <v>0</v>
      </c>
      <c r="I14">
        <f>SUM($C$13:I13)</f>
        <v>0</v>
      </c>
      <c r="J14">
        <f>SUM($C$13:J13)</f>
        <v>0</v>
      </c>
      <c r="K14">
        <f>SUM($C$13:K13)</f>
        <v>0</v>
      </c>
      <c r="L14">
        <f>SUM($C$13:L13)</f>
        <v>0</v>
      </c>
    </row>
    <row r="15" spans="1:12" x14ac:dyDescent="0.3">
      <c r="A15" t="s">
        <v>14</v>
      </c>
    </row>
    <row r="16" spans="1:12" x14ac:dyDescent="0.3">
      <c r="A16" t="s">
        <v>15</v>
      </c>
      <c r="B16">
        <f t="shared" si="2"/>
        <v>0</v>
      </c>
      <c r="C16" t="str">
        <f t="shared" ref="C16:L16" si="3">IF(ISNUMBER(C3),"",$B$15*$B$3)</f>
        <v/>
      </c>
      <c r="D16">
        <f t="shared" si="3"/>
        <v>0</v>
      </c>
      <c r="E16">
        <f t="shared" si="3"/>
        <v>0</v>
      </c>
      <c r="F16">
        <f t="shared" si="3"/>
        <v>0</v>
      </c>
      <c r="G16">
        <f t="shared" si="3"/>
        <v>0</v>
      </c>
      <c r="H16" t="str">
        <f t="shared" si="3"/>
        <v/>
      </c>
      <c r="I16">
        <f t="shared" si="3"/>
        <v>0</v>
      </c>
      <c r="J16">
        <f t="shared" si="3"/>
        <v>0</v>
      </c>
      <c r="K16">
        <f t="shared" si="3"/>
        <v>0</v>
      </c>
      <c r="L16">
        <f t="shared" si="3"/>
        <v>0</v>
      </c>
    </row>
    <row r="17" spans="1:12" x14ac:dyDescent="0.3">
      <c r="A17" t="s">
        <v>16</v>
      </c>
      <c r="B17">
        <f t="shared" si="2"/>
        <v>7368596.8147039618</v>
      </c>
      <c r="G17">
        <f>C3*0.03</f>
        <v>3684298.4073519809</v>
      </c>
      <c r="L17">
        <f>G17</f>
        <v>3684298.4073519809</v>
      </c>
    </row>
    <row r="18" spans="1:12" x14ac:dyDescent="0.3">
      <c r="A18" t="s">
        <v>17</v>
      </c>
      <c r="B18" t="s">
        <v>13</v>
      </c>
      <c r="C18">
        <f>SUM($C$16:C16)+SUM($C$17:C17)</f>
        <v>0</v>
      </c>
      <c r="D18">
        <f>SUM($C$16:D16)+SUM($C$17:D17)</f>
        <v>0</v>
      </c>
      <c r="E18">
        <f>SUM($C$16:E16)+SUM($C$17:E17)</f>
        <v>0</v>
      </c>
      <c r="F18">
        <f>SUM($C$16:F16)+SUM($C$17:F17)</f>
        <v>0</v>
      </c>
      <c r="G18">
        <f>SUM($C$16:G16)+SUM($C$17:G17)</f>
        <v>3684298.4073519809</v>
      </c>
      <c r="H18">
        <f>SUM($C$16:H16)+SUM($C$17:H17)</f>
        <v>3684298.4073519809</v>
      </c>
      <c r="I18">
        <f>SUM($C$16:I16)+SUM($C$17:I17)</f>
        <v>3684298.4073519809</v>
      </c>
      <c r="J18">
        <f>SUM($C$16:J16)+SUM($C$17:J17)</f>
        <v>3684298.4073519809</v>
      </c>
      <c r="K18">
        <f>SUM($C$16:K16)+SUM($C$17:K17)</f>
        <v>3684298.4073519809</v>
      </c>
      <c r="L18">
        <f>SUM($C$16:L16)+SUM($C$17:L17)</f>
        <v>7368596.8147039618</v>
      </c>
    </row>
    <row r="20" spans="1:12" x14ac:dyDescent="0.3">
      <c r="A20" s="35" t="s">
        <v>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x14ac:dyDescent="0.3">
      <c r="A21" t="s">
        <v>18</v>
      </c>
    </row>
    <row r="22" spans="1:12" x14ac:dyDescent="0.3">
      <c r="A22" t="s">
        <v>19</v>
      </c>
    </row>
    <row r="23" spans="1:12" x14ac:dyDescent="0.3">
      <c r="A23" t="s">
        <v>20</v>
      </c>
      <c r="B23">
        <f>(IFERROR(ROUND(AVERAGE(C23:L23),1),""))</f>
        <v>8</v>
      </c>
      <c r="C23">
        <v>8</v>
      </c>
      <c r="D23">
        <v>8</v>
      </c>
      <c r="E23">
        <v>8</v>
      </c>
      <c r="F23">
        <v>8</v>
      </c>
      <c r="G23">
        <v>8</v>
      </c>
      <c r="H23">
        <v>8</v>
      </c>
      <c r="I23">
        <v>8</v>
      </c>
      <c r="J23">
        <v>8</v>
      </c>
      <c r="K23">
        <v>8</v>
      </c>
      <c r="L23">
        <v>8</v>
      </c>
    </row>
    <row r="24" spans="1:12" x14ac:dyDescent="0.3">
      <c r="A24" t="s">
        <v>21</v>
      </c>
      <c r="B24" t="str">
        <f>(IFERROR(ROUND(AVERAGE(C24:L24),2),""))</f>
        <v/>
      </c>
    </row>
    <row r="25" spans="1:12" x14ac:dyDescent="0.3">
      <c r="A25" t="s">
        <v>22</v>
      </c>
      <c r="B25">
        <f t="shared" ref="B25" si="4">(IFERROR(ROUND(AVERAGE(C25:L25),1),""))</f>
        <v>2500</v>
      </c>
      <c r="C25">
        <v>2500</v>
      </c>
      <c r="D25">
        <f t="shared" ref="D25:L25" si="5">C25*(1+$B$21)</f>
        <v>2500</v>
      </c>
      <c r="E25">
        <f t="shared" si="5"/>
        <v>2500</v>
      </c>
      <c r="F25">
        <f t="shared" si="5"/>
        <v>2500</v>
      </c>
      <c r="G25">
        <f t="shared" si="5"/>
        <v>2500</v>
      </c>
      <c r="H25">
        <f t="shared" si="5"/>
        <v>2500</v>
      </c>
      <c r="I25">
        <f t="shared" si="5"/>
        <v>2500</v>
      </c>
      <c r="J25">
        <f t="shared" si="5"/>
        <v>2500</v>
      </c>
      <c r="K25">
        <f t="shared" si="5"/>
        <v>2500</v>
      </c>
      <c r="L25">
        <f t="shared" si="5"/>
        <v>2500</v>
      </c>
    </row>
    <row r="26" spans="1:12" x14ac:dyDescent="0.3">
      <c r="A26" t="s">
        <v>23</v>
      </c>
      <c r="B26">
        <f>(IFERROR(ROUND(AVERAGE(C26:L26),2),""))</f>
        <v>0.15</v>
      </c>
      <c r="C26">
        <v>0.15</v>
      </c>
      <c r="D26">
        <f t="shared" ref="D26:L26" si="6">C26*(1+$B$22)</f>
        <v>0.15</v>
      </c>
      <c r="E26">
        <f t="shared" si="6"/>
        <v>0.15</v>
      </c>
      <c r="F26">
        <f t="shared" si="6"/>
        <v>0.15</v>
      </c>
      <c r="G26">
        <f t="shared" si="6"/>
        <v>0.15</v>
      </c>
      <c r="H26">
        <f t="shared" si="6"/>
        <v>0.15</v>
      </c>
      <c r="I26">
        <f t="shared" si="6"/>
        <v>0.15</v>
      </c>
      <c r="J26">
        <f t="shared" si="6"/>
        <v>0.15</v>
      </c>
      <c r="K26">
        <f t="shared" si="6"/>
        <v>0.15</v>
      </c>
      <c r="L26">
        <f t="shared" si="6"/>
        <v>0.15</v>
      </c>
    </row>
    <row r="27" spans="1:12" x14ac:dyDescent="0.3">
      <c r="A27" t="s">
        <v>24</v>
      </c>
      <c r="B27">
        <f t="shared" ref="B27" si="7">SUM(C27:L27)</f>
        <v>0</v>
      </c>
      <c r="C27">
        <f t="shared" ref="C27:L27" si="8">C23*12*C24*C26*C25</f>
        <v>0</v>
      </c>
      <c r="D27">
        <f t="shared" si="8"/>
        <v>0</v>
      </c>
      <c r="E27">
        <f t="shared" si="8"/>
        <v>0</v>
      </c>
      <c r="F27">
        <f t="shared" si="8"/>
        <v>0</v>
      </c>
      <c r="G27">
        <f t="shared" si="8"/>
        <v>0</v>
      </c>
      <c r="H27">
        <f t="shared" si="8"/>
        <v>0</v>
      </c>
      <c r="I27">
        <f t="shared" si="8"/>
        <v>0</v>
      </c>
      <c r="J27">
        <f t="shared" si="8"/>
        <v>0</v>
      </c>
      <c r="K27">
        <f t="shared" si="8"/>
        <v>0</v>
      </c>
      <c r="L27">
        <f t="shared" si="8"/>
        <v>0</v>
      </c>
    </row>
    <row r="28" spans="1:12" x14ac:dyDescent="0.3">
      <c r="A28" t="s">
        <v>25</v>
      </c>
      <c r="B28" t="s">
        <v>26</v>
      </c>
      <c r="C28">
        <f>SUM($C$27:C27)</f>
        <v>0</v>
      </c>
      <c r="D28">
        <f>SUM($C$27:D27)</f>
        <v>0</v>
      </c>
      <c r="E28">
        <f>SUM($C$27:E27)</f>
        <v>0</v>
      </c>
      <c r="F28">
        <f>SUM($C$27:F27)</f>
        <v>0</v>
      </c>
      <c r="G28">
        <f>SUM($C$27:G27)</f>
        <v>0</v>
      </c>
      <c r="H28">
        <f>SUM($C$27:H27)</f>
        <v>0</v>
      </c>
      <c r="I28">
        <f>SUM($C$27:I27)</f>
        <v>0</v>
      </c>
      <c r="J28">
        <f>SUM($C$27:J27)</f>
        <v>0</v>
      </c>
      <c r="K28">
        <f>SUM($C$27:K27)</f>
        <v>0</v>
      </c>
      <c r="L28">
        <f>SUM($C$27:L27)</f>
        <v>0</v>
      </c>
    </row>
    <row r="30" spans="1:12" x14ac:dyDescent="0.3">
      <c r="A30" s="35" t="s">
        <v>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3">
      <c r="A31" t="s">
        <v>27</v>
      </c>
      <c r="B31">
        <v>0.05</v>
      </c>
    </row>
    <row r="32" spans="1:12" x14ac:dyDescent="0.3">
      <c r="A32" t="s">
        <v>28</v>
      </c>
      <c r="B32">
        <v>11.5</v>
      </c>
    </row>
    <row r="33" spans="1:12" x14ac:dyDescent="0.3">
      <c r="A33" t="s">
        <v>29</v>
      </c>
      <c r="B33">
        <v>0.03</v>
      </c>
    </row>
    <row r="34" spans="1:12" x14ac:dyDescent="0.3">
      <c r="A34" t="s">
        <v>30</v>
      </c>
      <c r="B34" t="str">
        <f>(IFERROR(ROUND(AVERAGE(C34:L34),1),""))</f>
        <v/>
      </c>
    </row>
    <row r="35" spans="1:12" x14ac:dyDescent="0.3">
      <c r="A35" t="s">
        <v>31</v>
      </c>
      <c r="B35" t="str">
        <f t="shared" ref="B35" si="9">(IFERROR(ROUND(AVERAGE(C35:L35),1),""))</f>
        <v/>
      </c>
    </row>
    <row r="36" spans="1:12" x14ac:dyDescent="0.3">
      <c r="A36" t="s">
        <v>32</v>
      </c>
      <c r="B36">
        <f>(IFERROR(ROUND(AVERAGE(C36:L36),2),""))</f>
        <v>0.1</v>
      </c>
      <c r="C36">
        <v>0.08</v>
      </c>
      <c r="D36">
        <f>C36*(1+$B$31)</f>
        <v>8.4000000000000005E-2</v>
      </c>
      <c r="E36">
        <f t="shared" ref="E36:L36" si="10">D36*(1+$B$31)</f>
        <v>8.8200000000000014E-2</v>
      </c>
      <c r="F36">
        <f t="shared" si="10"/>
        <v>9.2610000000000026E-2</v>
      </c>
      <c r="G36">
        <f t="shared" si="10"/>
        <v>9.7240500000000035E-2</v>
      </c>
      <c r="H36">
        <f t="shared" si="10"/>
        <v>0.10210252500000004</v>
      </c>
      <c r="I36">
        <f t="shared" si="10"/>
        <v>0.10720765125000005</v>
      </c>
      <c r="J36">
        <f t="shared" si="10"/>
        <v>0.11256803381250005</v>
      </c>
      <c r="K36">
        <f t="shared" si="10"/>
        <v>0.11819643550312506</v>
      </c>
      <c r="L36">
        <f t="shared" si="10"/>
        <v>0.12410625727828131</v>
      </c>
    </row>
    <row r="37" spans="1:12" x14ac:dyDescent="0.3">
      <c r="A37" t="s">
        <v>33</v>
      </c>
      <c r="B37">
        <f>(IFERROR(ROUND(AVERAGE(C37:L37),2),""))</f>
        <v>0.5</v>
      </c>
      <c r="C37">
        <v>0.5</v>
      </c>
      <c r="D37">
        <v>0.5</v>
      </c>
      <c r="E37">
        <v>0.5</v>
      </c>
      <c r="F37">
        <v>0.5</v>
      </c>
      <c r="G37">
        <v>0.5</v>
      </c>
      <c r="H37">
        <v>0.5</v>
      </c>
      <c r="I37">
        <v>0.5</v>
      </c>
      <c r="J37">
        <v>0.5</v>
      </c>
      <c r="K37">
        <v>0.5</v>
      </c>
      <c r="L37">
        <v>0.5</v>
      </c>
    </row>
    <row r="38" spans="1:12" x14ac:dyDescent="0.3">
      <c r="A38" t="s">
        <v>34</v>
      </c>
      <c r="B38">
        <f t="shared" ref="B38" si="11">SUM(C38:L38)</f>
        <v>0</v>
      </c>
      <c r="C38">
        <f>$B$32/60*C34*C35*C36*C37</f>
        <v>0</v>
      </c>
      <c r="D38">
        <f t="shared" ref="D38:L38" si="12">$B$32*(1+$B$33)/60*D34*D35*D36*D37</f>
        <v>0</v>
      </c>
      <c r="E38">
        <f t="shared" si="12"/>
        <v>0</v>
      </c>
      <c r="F38">
        <f t="shared" si="12"/>
        <v>0</v>
      </c>
      <c r="G38">
        <f t="shared" si="12"/>
        <v>0</v>
      </c>
      <c r="H38">
        <f t="shared" si="12"/>
        <v>0</v>
      </c>
      <c r="I38">
        <f t="shared" si="12"/>
        <v>0</v>
      </c>
      <c r="J38">
        <f t="shared" si="12"/>
        <v>0</v>
      </c>
      <c r="K38">
        <f t="shared" si="12"/>
        <v>0</v>
      </c>
      <c r="L38">
        <f t="shared" si="12"/>
        <v>0</v>
      </c>
    </row>
    <row r="39" spans="1:12" x14ac:dyDescent="0.3">
      <c r="A39" t="s">
        <v>35</v>
      </c>
      <c r="B39" t="s">
        <v>13</v>
      </c>
      <c r="C39">
        <f>SUM($C$38:C38)</f>
        <v>0</v>
      </c>
      <c r="D39">
        <f>SUM($C$38:D38)</f>
        <v>0</v>
      </c>
      <c r="E39">
        <f>SUM($C$38:E38)</f>
        <v>0</v>
      </c>
      <c r="F39">
        <f>SUM($C$38:F38)</f>
        <v>0</v>
      </c>
      <c r="G39">
        <f>SUM($C$38:G38)</f>
        <v>0</v>
      </c>
      <c r="H39">
        <f>SUM($C$38:H38)</f>
        <v>0</v>
      </c>
      <c r="I39">
        <f>SUM($C$38:I38)</f>
        <v>0</v>
      </c>
      <c r="J39">
        <f>SUM($C$38:J38)</f>
        <v>0</v>
      </c>
      <c r="K39">
        <f>SUM($C$38:K38)</f>
        <v>0</v>
      </c>
      <c r="L39">
        <f>SUM($C$38:L38)</f>
        <v>0</v>
      </c>
    </row>
    <row r="41" spans="1:12" x14ac:dyDescent="0.3"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mergeCells count="4">
    <mergeCell ref="A7:B7"/>
    <mergeCell ref="A12:L12"/>
    <mergeCell ref="A20:L20"/>
    <mergeCell ref="A30:L30"/>
  </mergeCells>
  <conditionalFormatting sqref="A12:L18">
    <cfRule type="expression" dxfId="7" priority="4">
      <formula>$B$8="NIE"</formula>
    </cfRule>
  </conditionalFormatting>
  <conditionalFormatting sqref="A20:L28">
    <cfRule type="expression" dxfId="6" priority="3">
      <formula>$B$9="NIE"</formula>
    </cfRule>
  </conditionalFormatting>
  <conditionalFormatting sqref="A30:L39">
    <cfRule type="expression" dxfId="5" priority="2">
      <formula>$B$10="NIE"</formula>
    </cfRule>
  </conditionalFormatting>
  <conditionalFormatting sqref="C1:L1">
    <cfRule type="containsText" dxfId="4" priority="1" operator="containsText" text="navrat">
      <formula>NOT(ISERROR(SEARCH("navrat",C1)))</formula>
    </cfRule>
  </conditionalFormatting>
  <dataValidations disablePrompts="1" count="1">
    <dataValidation type="list" allowBlank="1" showInputMessage="1" showErrorMessage="1" sqref="B8:B10" xr:uid="{4936CD78-C709-4547-9EAC-826444624A9A}">
      <formula1>"ANO,NIE"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854A-E371-4FF9-BC04-CBE1FF54B3A6}">
  <dimension ref="A1:L46"/>
  <sheetViews>
    <sheetView workbookViewId="0">
      <pane ySplit="10" topLeftCell="A11" activePane="bottomLeft" state="frozen"/>
      <selection pane="bottomLeft" activeCell="C3" sqref="C3"/>
    </sheetView>
  </sheetViews>
  <sheetFormatPr defaultColWidth="9" defaultRowHeight="13" x14ac:dyDescent="0.3"/>
  <cols>
    <col min="1" max="1" width="40.796875" bestFit="1" customWidth="1"/>
    <col min="2" max="2" width="14.59765625" bestFit="1" customWidth="1"/>
    <col min="3" max="12" width="11.3984375" customWidth="1"/>
  </cols>
  <sheetData>
    <row r="1" spans="1:12" x14ac:dyDescent="0.3">
      <c r="A1" s="11" t="s">
        <v>0</v>
      </c>
      <c r="B1" s="12"/>
      <c r="C1" s="13" t="str">
        <f>IF(C5&lt;C4,"NAVRAT","")</f>
        <v/>
      </c>
      <c r="D1" s="13" t="str">
        <f t="shared" ref="D1:L1" si="0">IF(D5&lt;D4,"NAVRAT","")</f>
        <v/>
      </c>
      <c r="E1" s="13" t="str">
        <f t="shared" si="0"/>
        <v/>
      </c>
      <c r="F1" s="13" t="str">
        <f t="shared" si="0"/>
        <v/>
      </c>
      <c r="G1" s="13" t="str">
        <f t="shared" si="0"/>
        <v/>
      </c>
      <c r="H1" s="13" t="str">
        <f t="shared" si="0"/>
        <v/>
      </c>
      <c r="I1" s="13" t="str">
        <f t="shared" si="0"/>
        <v/>
      </c>
      <c r="J1" s="13" t="str">
        <f t="shared" si="0"/>
        <v/>
      </c>
      <c r="K1" s="13" t="str">
        <f t="shared" si="0"/>
        <v/>
      </c>
      <c r="L1" s="14" t="str">
        <f t="shared" si="0"/>
        <v/>
      </c>
    </row>
    <row r="2" spans="1:12" x14ac:dyDescent="0.3">
      <c r="A2" s="15" t="s">
        <v>1</v>
      </c>
      <c r="B2" s="5" t="s">
        <v>2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16">
        <v>10</v>
      </c>
    </row>
    <row r="3" spans="1:12" x14ac:dyDescent="0.3">
      <c r="A3" s="15" t="s">
        <v>3</v>
      </c>
      <c r="B3" s="6">
        <f>SUM(C3:L3)</f>
        <v>0</v>
      </c>
      <c r="C3" s="7"/>
      <c r="D3" s="7"/>
      <c r="E3" s="7"/>
      <c r="F3" s="7"/>
      <c r="G3" s="7"/>
      <c r="H3" s="7"/>
      <c r="I3" s="7"/>
      <c r="J3" s="7"/>
      <c r="K3" s="7"/>
      <c r="L3" s="17"/>
    </row>
    <row r="4" spans="1:12" x14ac:dyDescent="0.3">
      <c r="A4" s="15" t="s">
        <v>36</v>
      </c>
      <c r="B4" s="6"/>
      <c r="C4" s="6">
        <f t="shared" ref="C4:L4" si="1">C26+C39+C45</f>
        <v>0</v>
      </c>
      <c r="D4" s="6">
        <f t="shared" si="1"/>
        <v>0</v>
      </c>
      <c r="E4" s="6">
        <f t="shared" si="1"/>
        <v>0</v>
      </c>
      <c r="F4" s="6">
        <f t="shared" si="1"/>
        <v>0</v>
      </c>
      <c r="G4" s="6">
        <f t="shared" si="1"/>
        <v>0</v>
      </c>
      <c r="H4" s="6">
        <f t="shared" si="1"/>
        <v>0</v>
      </c>
      <c r="I4" s="6">
        <f t="shared" si="1"/>
        <v>0</v>
      </c>
      <c r="J4" s="6">
        <f t="shared" si="1"/>
        <v>0</v>
      </c>
      <c r="K4" s="6">
        <f t="shared" si="1"/>
        <v>0</v>
      </c>
      <c r="L4" s="18">
        <f t="shared" si="1"/>
        <v>0</v>
      </c>
    </row>
    <row r="5" spans="1:12" x14ac:dyDescent="0.3">
      <c r="A5" s="23" t="s">
        <v>37</v>
      </c>
      <c r="B5" s="24"/>
      <c r="C5" s="24">
        <f>C27+C40+C46+SUM($C$3:C3)</f>
        <v>0</v>
      </c>
      <c r="D5" s="24">
        <f>D27+D40+D46+SUM($C$3:D3)</f>
        <v>0</v>
      </c>
      <c r="E5" s="24">
        <f>E27+E40+E46+SUM($C$3:E3)</f>
        <v>0</v>
      </c>
      <c r="F5" s="24">
        <f>F27+F40+F46+SUM($C$3:F3)</f>
        <v>0</v>
      </c>
      <c r="G5" s="24">
        <f>G27+G40+G46+SUM($C$3:G3)</f>
        <v>0</v>
      </c>
      <c r="H5" s="24">
        <f>H27+H40+H46+SUM($C$3:H3)</f>
        <v>0</v>
      </c>
      <c r="I5" s="24">
        <f>I27+I40+I46+SUM($C$3:I3)</f>
        <v>0</v>
      </c>
      <c r="J5" s="24">
        <f>J27+J40+J46+SUM($C$3:J3)</f>
        <v>0</v>
      </c>
      <c r="K5" s="24">
        <f>K27+K40+K46+SUM($C$3:K3)</f>
        <v>0</v>
      </c>
      <c r="L5" s="25">
        <f>L27+L40+L46+SUM($C$3:L3)</f>
        <v>0</v>
      </c>
    </row>
    <row r="6" spans="1:12" x14ac:dyDescent="0.3">
      <c r="A6" s="19"/>
      <c r="B6" s="2"/>
      <c r="C6" s="2"/>
      <c r="D6" s="2"/>
      <c r="E6" s="2"/>
      <c r="F6" s="2"/>
      <c r="G6" s="2"/>
      <c r="H6" s="2"/>
      <c r="I6" s="2"/>
      <c r="J6" s="2"/>
      <c r="K6" s="2"/>
      <c r="L6" s="20"/>
    </row>
    <row r="7" spans="1:12" x14ac:dyDescent="0.3">
      <c r="A7" s="33" t="s">
        <v>38</v>
      </c>
      <c r="B7" s="34"/>
      <c r="C7" s="2"/>
      <c r="D7" s="2"/>
      <c r="E7" s="2"/>
      <c r="F7" s="2"/>
      <c r="G7" s="2"/>
      <c r="H7" s="2"/>
      <c r="I7" s="2"/>
      <c r="J7" s="2"/>
      <c r="K7" s="2"/>
      <c r="L7" s="20"/>
    </row>
    <row r="8" spans="1:12" x14ac:dyDescent="0.3">
      <c r="A8" s="15" t="s">
        <v>39</v>
      </c>
      <c r="B8" s="26" t="s">
        <v>60</v>
      </c>
      <c r="C8" s="2"/>
      <c r="D8" s="2"/>
      <c r="E8" s="2"/>
      <c r="F8" s="2"/>
      <c r="G8" s="2"/>
      <c r="H8" s="2"/>
      <c r="I8" s="2"/>
      <c r="J8" s="2"/>
      <c r="K8" s="2"/>
      <c r="L8" s="20"/>
    </row>
    <row r="9" spans="1:12" x14ac:dyDescent="0.3">
      <c r="A9" s="15" t="s">
        <v>40</v>
      </c>
      <c r="B9" s="26" t="s">
        <v>60</v>
      </c>
      <c r="C9" s="2"/>
      <c r="D9" s="2"/>
      <c r="E9" s="2"/>
      <c r="F9" s="2"/>
      <c r="G9" s="2"/>
      <c r="H9" s="2"/>
      <c r="I9" s="2"/>
      <c r="J9" s="2"/>
      <c r="K9" s="2"/>
      <c r="L9" s="20"/>
    </row>
    <row r="10" spans="1:12" ht="14.5" x14ac:dyDescent="0.35">
      <c r="A10" s="27" t="s">
        <v>41</v>
      </c>
      <c r="B10" s="28" t="s">
        <v>60</v>
      </c>
      <c r="C10" s="2"/>
      <c r="D10" s="2"/>
      <c r="E10" s="2"/>
      <c r="F10" s="2"/>
      <c r="G10" s="2"/>
      <c r="H10" s="2"/>
      <c r="I10" s="2"/>
      <c r="J10" s="2"/>
      <c r="K10" s="2"/>
      <c r="L10" s="20"/>
    </row>
    <row r="11" spans="1:12" x14ac:dyDescent="0.3">
      <c r="A11" s="19"/>
      <c r="B11" s="2"/>
      <c r="C11" s="2"/>
      <c r="D11" s="2"/>
      <c r="E11" s="2"/>
      <c r="F11" s="2"/>
      <c r="G11" s="2"/>
      <c r="H11" s="2"/>
      <c r="I11" s="2"/>
      <c r="J11" s="2"/>
      <c r="K11" s="2"/>
      <c r="L11" s="20"/>
    </row>
    <row r="12" spans="1:12" x14ac:dyDescent="0.3">
      <c r="A12" s="33" t="s">
        <v>42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4"/>
    </row>
    <row r="13" spans="1:12" x14ac:dyDescent="0.3">
      <c r="A13" s="21" t="s">
        <v>43</v>
      </c>
      <c r="B13" s="9">
        <f>SUM(C13:L13)</f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22"/>
    </row>
    <row r="14" spans="1:12" x14ac:dyDescent="0.3">
      <c r="A14" s="29" t="s">
        <v>44</v>
      </c>
      <c r="B14" s="30">
        <f>SUM(C14:L14)</f>
        <v>0</v>
      </c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6" spans="1:12" x14ac:dyDescent="0.3">
      <c r="A16" s="35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2" x14ac:dyDescent="0.3">
      <c r="A17" t="s">
        <v>45</v>
      </c>
      <c r="B17">
        <v>22.5</v>
      </c>
      <c r="C17">
        <f>B17</f>
        <v>22.5</v>
      </c>
      <c r="D17">
        <f>C17*(1+$B$18)</f>
        <v>23.625</v>
      </c>
      <c r="E17">
        <f t="shared" ref="E17:L17" si="2">D17*(1+$B$18)</f>
        <v>24.806250000000002</v>
      </c>
      <c r="F17">
        <f t="shared" si="2"/>
        <v>26.046562500000004</v>
      </c>
      <c r="G17">
        <f t="shared" si="2"/>
        <v>27.348890625000006</v>
      </c>
      <c r="H17">
        <f t="shared" si="2"/>
        <v>28.716335156250008</v>
      </c>
      <c r="I17">
        <f t="shared" si="2"/>
        <v>30.152151914062511</v>
      </c>
      <c r="J17">
        <f t="shared" si="2"/>
        <v>31.659759509765639</v>
      </c>
      <c r="K17">
        <f t="shared" si="2"/>
        <v>33.242747485253922</v>
      </c>
      <c r="L17">
        <f t="shared" si="2"/>
        <v>34.904884859516621</v>
      </c>
    </row>
    <row r="18" spans="1:12" x14ac:dyDescent="0.3">
      <c r="A18" t="s">
        <v>46</v>
      </c>
      <c r="B18">
        <v>0.05</v>
      </c>
    </row>
    <row r="19" spans="1:12" x14ac:dyDescent="0.3">
      <c r="A19" t="s">
        <v>47</v>
      </c>
      <c r="B19">
        <v>2.5000000000000001E-2</v>
      </c>
    </row>
    <row r="20" spans="1:12" x14ac:dyDescent="0.3">
      <c r="A20" t="s">
        <v>48</v>
      </c>
      <c r="B20" t="s">
        <v>13</v>
      </c>
      <c r="C20">
        <v>5</v>
      </c>
      <c r="D20">
        <v>5</v>
      </c>
      <c r="E20">
        <v>5</v>
      </c>
      <c r="F20">
        <v>5</v>
      </c>
      <c r="G20">
        <v>5</v>
      </c>
      <c r="H20">
        <v>5</v>
      </c>
      <c r="I20">
        <v>5</v>
      </c>
      <c r="J20">
        <v>5</v>
      </c>
      <c r="K20">
        <v>5</v>
      </c>
      <c r="L20">
        <v>5</v>
      </c>
    </row>
    <row r="21" spans="1:12" x14ac:dyDescent="0.3">
      <c r="A21" t="s">
        <v>49</v>
      </c>
      <c r="B21" t="s">
        <v>13</v>
      </c>
      <c r="C21">
        <v>1.5</v>
      </c>
      <c r="D21">
        <v>1.5</v>
      </c>
      <c r="E21">
        <v>1.5</v>
      </c>
      <c r="F21">
        <v>1.5</v>
      </c>
      <c r="G21">
        <v>1.5</v>
      </c>
      <c r="H21">
        <v>1.5</v>
      </c>
      <c r="I21">
        <v>1.5</v>
      </c>
      <c r="J21">
        <v>1.5</v>
      </c>
      <c r="K21">
        <v>1.5</v>
      </c>
      <c r="L21">
        <v>1.5</v>
      </c>
    </row>
    <row r="22" spans="1:12" x14ac:dyDescent="0.3">
      <c r="A22" t="s">
        <v>50</v>
      </c>
      <c r="B22" t="s">
        <v>13</v>
      </c>
      <c r="C22">
        <v>2.5</v>
      </c>
      <c r="D22">
        <f>C22*(1+$B$19)</f>
        <v>2.5625</v>
      </c>
      <c r="E22">
        <f>D22*(1+$B$19)</f>
        <v>2.6265624999999999</v>
      </c>
      <c r="F22">
        <f t="shared" ref="F22:L22" si="3">E22*(1+$B$19)</f>
        <v>2.6922265624999997</v>
      </c>
      <c r="G22">
        <f t="shared" si="3"/>
        <v>2.7595322265624995</v>
      </c>
      <c r="H22">
        <f t="shared" si="3"/>
        <v>2.8285205322265616</v>
      </c>
      <c r="I22">
        <f t="shared" si="3"/>
        <v>2.8992335455322253</v>
      </c>
      <c r="J22">
        <f t="shared" si="3"/>
        <v>2.9717143841705309</v>
      </c>
      <c r="K22">
        <f t="shared" si="3"/>
        <v>3.046007243774794</v>
      </c>
      <c r="L22">
        <f t="shared" si="3"/>
        <v>3.1221574248691635</v>
      </c>
    </row>
    <row r="23" spans="1:12" x14ac:dyDescent="0.3">
      <c r="A23" t="s">
        <v>51</v>
      </c>
      <c r="B23" t="s">
        <v>13</v>
      </c>
      <c r="C23">
        <v>1.25</v>
      </c>
      <c r="D23">
        <f t="shared" ref="D23:L23" si="4">C23*(1+$B$19)</f>
        <v>1.28125</v>
      </c>
      <c r="E23">
        <f t="shared" si="4"/>
        <v>1.31328125</v>
      </c>
      <c r="F23">
        <f t="shared" si="4"/>
        <v>1.3461132812499998</v>
      </c>
      <c r="G23">
        <f t="shared" si="4"/>
        <v>1.3797661132812498</v>
      </c>
      <c r="H23">
        <f t="shared" si="4"/>
        <v>1.4142602661132808</v>
      </c>
      <c r="I23">
        <f t="shared" si="4"/>
        <v>1.4496167727661127</v>
      </c>
      <c r="J23">
        <f t="shared" si="4"/>
        <v>1.4858571920852655</v>
      </c>
      <c r="K23">
        <f t="shared" si="4"/>
        <v>1.523003621887397</v>
      </c>
      <c r="L23">
        <f t="shared" si="4"/>
        <v>1.5610787124345817</v>
      </c>
    </row>
    <row r="24" spans="1:12" x14ac:dyDescent="0.3">
      <c r="A24" t="s">
        <v>52</v>
      </c>
      <c r="B24">
        <f>SUM(C24:L24)</f>
        <v>0</v>
      </c>
      <c r="C24">
        <f>C13*C20*C17+C13*C22</f>
        <v>0</v>
      </c>
      <c r="D24">
        <f t="shared" ref="D24:L24" si="5">D13*D20*D17+D13*D22</f>
        <v>0</v>
      </c>
      <c r="E24">
        <f t="shared" si="5"/>
        <v>0</v>
      </c>
      <c r="F24">
        <f t="shared" si="5"/>
        <v>0</v>
      </c>
      <c r="G24">
        <f t="shared" si="5"/>
        <v>0</v>
      </c>
      <c r="H24">
        <f t="shared" si="5"/>
        <v>0</v>
      </c>
      <c r="I24">
        <f t="shared" si="5"/>
        <v>0</v>
      </c>
      <c r="J24">
        <f t="shared" si="5"/>
        <v>0</v>
      </c>
      <c r="K24">
        <f t="shared" si="5"/>
        <v>0</v>
      </c>
      <c r="L24">
        <f t="shared" si="5"/>
        <v>0</v>
      </c>
    </row>
    <row r="25" spans="1:12" x14ac:dyDescent="0.3">
      <c r="A25" t="s">
        <v>53</v>
      </c>
      <c r="B25">
        <f>SUM(C25:L25)</f>
        <v>0</v>
      </c>
      <c r="C25">
        <f>C14*C17*C21+C14*C23</f>
        <v>0</v>
      </c>
      <c r="D25">
        <f t="shared" ref="D25:L25" si="6">D14*D17*D21+D14*D23</f>
        <v>0</v>
      </c>
      <c r="E25">
        <f t="shared" si="6"/>
        <v>0</v>
      </c>
      <c r="F25">
        <f t="shared" si="6"/>
        <v>0</v>
      </c>
      <c r="G25">
        <f t="shared" si="6"/>
        <v>0</v>
      </c>
      <c r="H25">
        <f t="shared" si="6"/>
        <v>0</v>
      </c>
      <c r="I25">
        <f t="shared" si="6"/>
        <v>0</v>
      </c>
      <c r="J25">
        <f t="shared" si="6"/>
        <v>0</v>
      </c>
      <c r="K25">
        <f t="shared" si="6"/>
        <v>0</v>
      </c>
      <c r="L25">
        <f t="shared" si="6"/>
        <v>0</v>
      </c>
    </row>
    <row r="26" spans="1:12" x14ac:dyDescent="0.3">
      <c r="A26" t="s">
        <v>36</v>
      </c>
      <c r="B26" t="s">
        <v>13</v>
      </c>
      <c r="C26">
        <f>SUM($C$24:C24)</f>
        <v>0</v>
      </c>
      <c r="D26">
        <f>SUM($C$24:D24)</f>
        <v>0</v>
      </c>
      <c r="E26">
        <f>SUM($C$24:E24)</f>
        <v>0</v>
      </c>
      <c r="F26">
        <f>SUM($C$24:F24)</f>
        <v>0</v>
      </c>
      <c r="G26">
        <f>SUM($C$24:G24)</f>
        <v>0</v>
      </c>
      <c r="H26">
        <f>SUM($C$24:H24)</f>
        <v>0</v>
      </c>
      <c r="I26">
        <f>SUM($C$24:I24)</f>
        <v>0</v>
      </c>
      <c r="J26">
        <f>SUM($C$24:J24)</f>
        <v>0</v>
      </c>
      <c r="K26">
        <f>SUM($C$24:K24)</f>
        <v>0</v>
      </c>
      <c r="L26">
        <f>SUM($C$24:L24)</f>
        <v>0</v>
      </c>
    </row>
    <row r="27" spans="1:12" x14ac:dyDescent="0.3">
      <c r="A27" t="s">
        <v>37</v>
      </c>
      <c r="B27" t="s">
        <v>13</v>
      </c>
      <c r="C27">
        <f>SUM($C$25:C25)</f>
        <v>0</v>
      </c>
      <c r="D27">
        <f>SUM($C$25:D25)</f>
        <v>0</v>
      </c>
      <c r="E27">
        <f>SUM($C$25:E25)</f>
        <v>0</v>
      </c>
      <c r="F27">
        <f>SUM($C$25:F25)</f>
        <v>0</v>
      </c>
      <c r="G27">
        <f>SUM($C$25:G25)</f>
        <v>0</v>
      </c>
      <c r="H27">
        <f>SUM($C$25:H25)</f>
        <v>0</v>
      </c>
      <c r="I27">
        <f>SUM($C$25:I25)</f>
        <v>0</v>
      </c>
      <c r="J27">
        <f>SUM($C$25:J25)</f>
        <v>0</v>
      </c>
      <c r="K27">
        <f>SUM($C$25:K25)</f>
        <v>0</v>
      </c>
      <c r="L27">
        <f>SUM($C$25:L25)</f>
        <v>0</v>
      </c>
    </row>
    <row r="29" spans="1:12" x14ac:dyDescent="0.3">
      <c r="A29" s="35" t="s">
        <v>54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3">
      <c r="A30" t="s">
        <v>45</v>
      </c>
      <c r="B30">
        <v>15</v>
      </c>
      <c r="C30">
        <f>B30</f>
        <v>15</v>
      </c>
      <c r="D30">
        <f>C30*(1+$B$18)</f>
        <v>15.75</v>
      </c>
      <c r="E30">
        <f t="shared" ref="E30:L30" si="7">D30*(1+$B$18)</f>
        <v>16.537500000000001</v>
      </c>
      <c r="F30">
        <f t="shared" si="7"/>
        <v>17.364375000000003</v>
      </c>
      <c r="G30">
        <f t="shared" si="7"/>
        <v>18.232593750000003</v>
      </c>
      <c r="H30">
        <f t="shared" si="7"/>
        <v>19.144223437500003</v>
      </c>
      <c r="I30">
        <f t="shared" si="7"/>
        <v>20.101434609375005</v>
      </c>
      <c r="J30">
        <f t="shared" si="7"/>
        <v>21.106506339843754</v>
      </c>
      <c r="K30">
        <f t="shared" si="7"/>
        <v>22.161831656835943</v>
      </c>
      <c r="L30">
        <f t="shared" si="7"/>
        <v>23.269923239677741</v>
      </c>
    </row>
    <row r="31" spans="1:12" x14ac:dyDescent="0.3">
      <c r="A31" t="s">
        <v>46</v>
      </c>
      <c r="B31">
        <v>0.04</v>
      </c>
    </row>
    <row r="32" spans="1:12" x14ac:dyDescent="0.3">
      <c r="A32" t="s">
        <v>47</v>
      </c>
      <c r="B32">
        <v>2.5000000000000001E-2</v>
      </c>
    </row>
    <row r="33" spans="1:12" x14ac:dyDescent="0.3">
      <c r="A33" t="s">
        <v>55</v>
      </c>
      <c r="B33" t="s">
        <v>13</v>
      </c>
      <c r="C33">
        <v>6.5</v>
      </c>
      <c r="D33">
        <v>6.5</v>
      </c>
      <c r="E33">
        <v>6.5</v>
      </c>
      <c r="F33">
        <v>6.5</v>
      </c>
      <c r="G33">
        <v>6.5</v>
      </c>
      <c r="H33">
        <v>6.5</v>
      </c>
      <c r="I33">
        <v>6.5</v>
      </c>
      <c r="J33">
        <v>6.5</v>
      </c>
      <c r="K33">
        <v>6.5</v>
      </c>
      <c r="L33">
        <v>6.5</v>
      </c>
    </row>
    <row r="34" spans="1:12" x14ac:dyDescent="0.3">
      <c r="A34" t="s">
        <v>56</v>
      </c>
      <c r="B34" t="s">
        <v>13</v>
      </c>
      <c r="C34">
        <v>3.5</v>
      </c>
      <c r="D34">
        <v>3.5</v>
      </c>
      <c r="E34">
        <v>3.5</v>
      </c>
      <c r="F34">
        <v>3.5</v>
      </c>
      <c r="G34">
        <v>3.5</v>
      </c>
      <c r="H34">
        <v>3.5</v>
      </c>
      <c r="I34">
        <v>3.5</v>
      </c>
      <c r="J34">
        <v>3.5</v>
      </c>
      <c r="K34">
        <v>3.5</v>
      </c>
      <c r="L34">
        <v>3.5</v>
      </c>
    </row>
    <row r="35" spans="1:12" x14ac:dyDescent="0.3">
      <c r="A35" t="s">
        <v>50</v>
      </c>
      <c r="B35" t="s">
        <v>13</v>
      </c>
      <c r="C35">
        <v>4.5</v>
      </c>
      <c r="D35">
        <f>C35*(1+$B$19)</f>
        <v>4.6124999999999998</v>
      </c>
      <c r="E35">
        <f>D35*(1+$B$19)</f>
        <v>4.7278124999999998</v>
      </c>
      <c r="F35">
        <f t="shared" ref="F35:L35" si="8">E35*(1+$B$19)</f>
        <v>4.846007812499999</v>
      </c>
      <c r="G35">
        <f t="shared" si="8"/>
        <v>4.9671580078124986</v>
      </c>
      <c r="H35">
        <f t="shared" si="8"/>
        <v>5.0913369580078109</v>
      </c>
      <c r="I35">
        <f t="shared" si="8"/>
        <v>5.2186203819580061</v>
      </c>
      <c r="J35">
        <f t="shared" si="8"/>
        <v>5.3490858915069559</v>
      </c>
      <c r="K35">
        <f t="shared" si="8"/>
        <v>5.482813038794629</v>
      </c>
      <c r="L35">
        <f t="shared" si="8"/>
        <v>5.6198833647644939</v>
      </c>
    </row>
    <row r="36" spans="1:12" x14ac:dyDescent="0.3">
      <c r="A36" t="s">
        <v>50</v>
      </c>
      <c r="B36" t="s">
        <v>13</v>
      </c>
      <c r="C36">
        <v>2.5</v>
      </c>
      <c r="D36">
        <f t="shared" ref="D36:L36" si="9">C36*(1+$B$19)</f>
        <v>2.5625</v>
      </c>
      <c r="E36">
        <f t="shared" si="9"/>
        <v>2.6265624999999999</v>
      </c>
      <c r="F36">
        <f t="shared" si="9"/>
        <v>2.6922265624999997</v>
      </c>
      <c r="G36">
        <f t="shared" si="9"/>
        <v>2.7595322265624995</v>
      </c>
      <c r="H36">
        <f t="shared" si="9"/>
        <v>2.8285205322265616</v>
      </c>
      <c r="I36">
        <f t="shared" si="9"/>
        <v>2.8992335455322253</v>
      </c>
      <c r="J36">
        <f t="shared" si="9"/>
        <v>2.9717143841705309</v>
      </c>
      <c r="K36">
        <f t="shared" si="9"/>
        <v>3.046007243774794</v>
      </c>
      <c r="L36">
        <f t="shared" si="9"/>
        <v>3.1221574248691635</v>
      </c>
    </row>
    <row r="37" spans="1:12" x14ac:dyDescent="0.3">
      <c r="A37" t="s">
        <v>52</v>
      </c>
      <c r="B37">
        <f>SUM(C37:L37)</f>
        <v>0</v>
      </c>
      <c r="C37">
        <f t="shared" ref="C37:L37" si="10">C13*C33*C30+C13*C35</f>
        <v>0</v>
      </c>
      <c r="D37">
        <f t="shared" si="10"/>
        <v>0</v>
      </c>
      <c r="E37">
        <f t="shared" si="10"/>
        <v>0</v>
      </c>
      <c r="F37">
        <f t="shared" si="10"/>
        <v>0</v>
      </c>
      <c r="G37">
        <f t="shared" si="10"/>
        <v>0</v>
      </c>
      <c r="H37">
        <f t="shared" si="10"/>
        <v>0</v>
      </c>
      <c r="I37">
        <f t="shared" si="10"/>
        <v>0</v>
      </c>
      <c r="J37">
        <f t="shared" si="10"/>
        <v>0</v>
      </c>
      <c r="K37">
        <f t="shared" si="10"/>
        <v>0</v>
      </c>
      <c r="L37">
        <f t="shared" si="10"/>
        <v>0</v>
      </c>
    </row>
    <row r="38" spans="1:12" x14ac:dyDescent="0.3">
      <c r="A38" t="s">
        <v>53</v>
      </c>
      <c r="B38">
        <f>SUM(C38:L38)</f>
        <v>0</v>
      </c>
      <c r="C38">
        <f>C14*C30*C34+C14*C36</f>
        <v>0</v>
      </c>
      <c r="D38">
        <f t="shared" ref="D38:L38" si="11">D14*D30*D34+D14*D36</f>
        <v>0</v>
      </c>
      <c r="E38">
        <f t="shared" si="11"/>
        <v>0</v>
      </c>
      <c r="F38">
        <f t="shared" si="11"/>
        <v>0</v>
      </c>
      <c r="G38">
        <f t="shared" si="11"/>
        <v>0</v>
      </c>
      <c r="H38">
        <f t="shared" si="11"/>
        <v>0</v>
      </c>
      <c r="I38">
        <f t="shared" si="11"/>
        <v>0</v>
      </c>
      <c r="J38">
        <f t="shared" si="11"/>
        <v>0</v>
      </c>
      <c r="K38">
        <f t="shared" si="11"/>
        <v>0</v>
      </c>
      <c r="L38">
        <f t="shared" si="11"/>
        <v>0</v>
      </c>
    </row>
    <row r="39" spans="1:12" x14ac:dyDescent="0.3">
      <c r="A39" t="s">
        <v>36</v>
      </c>
      <c r="B39" t="s">
        <v>13</v>
      </c>
      <c r="C39">
        <f>SUM($C$37:C37)</f>
        <v>0</v>
      </c>
      <c r="D39">
        <f>SUM($C$37:D37)</f>
        <v>0</v>
      </c>
      <c r="E39">
        <f>SUM($C$37:E37)</f>
        <v>0</v>
      </c>
      <c r="F39">
        <f>SUM($C$37:F37)</f>
        <v>0</v>
      </c>
      <c r="G39">
        <f>SUM($C$37:G37)</f>
        <v>0</v>
      </c>
      <c r="H39">
        <f>SUM($C$37:H37)</f>
        <v>0</v>
      </c>
      <c r="I39">
        <f>SUM($C$37:I37)</f>
        <v>0</v>
      </c>
      <c r="J39">
        <f>SUM($C$37:J37)</f>
        <v>0</v>
      </c>
      <c r="K39">
        <f>SUM($C$37:K37)</f>
        <v>0</v>
      </c>
      <c r="L39">
        <f>SUM($C$37:L37)</f>
        <v>0</v>
      </c>
    </row>
    <row r="40" spans="1:12" x14ac:dyDescent="0.3">
      <c r="A40" t="s">
        <v>37</v>
      </c>
      <c r="B40" t="s">
        <v>13</v>
      </c>
      <c r="C40">
        <f>SUM($C$38:C38)</f>
        <v>0</v>
      </c>
      <c r="D40">
        <f>SUM($C$38:D38)</f>
        <v>0</v>
      </c>
      <c r="E40">
        <f>SUM($C$38:E38)</f>
        <v>0</v>
      </c>
      <c r="F40">
        <f>SUM($C$38:F38)</f>
        <v>0</v>
      </c>
      <c r="G40">
        <f>SUM($C$38:G38)</f>
        <v>0</v>
      </c>
      <c r="H40">
        <f>SUM($C$38:H38)</f>
        <v>0</v>
      </c>
      <c r="I40">
        <f>SUM($C$38:I38)</f>
        <v>0</v>
      </c>
      <c r="J40">
        <f>SUM($C$38:J38)</f>
        <v>0</v>
      </c>
      <c r="K40">
        <f>SUM($C$38:K38)</f>
        <v>0</v>
      </c>
      <c r="L40">
        <f>SUM($C$38:L38)</f>
        <v>0</v>
      </c>
    </row>
    <row r="42" spans="1:12" x14ac:dyDescent="0.3">
      <c r="A42" s="35" t="s">
        <v>57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3">
      <c r="A43" t="s">
        <v>58</v>
      </c>
      <c r="B43">
        <f>SUM(C43:L43)</f>
        <v>0</v>
      </c>
    </row>
    <row r="44" spans="1:12" x14ac:dyDescent="0.3">
      <c r="A44" t="s">
        <v>59</v>
      </c>
      <c r="B44">
        <f>SUM(C44:L44)</f>
        <v>0</v>
      </c>
    </row>
    <row r="45" spans="1:12" x14ac:dyDescent="0.3">
      <c r="A45" t="s">
        <v>36</v>
      </c>
      <c r="B45" t="s">
        <v>13</v>
      </c>
      <c r="C45">
        <f>SUM($C$43:C43)</f>
        <v>0</v>
      </c>
      <c r="D45">
        <f>SUM($C$43:D43)</f>
        <v>0</v>
      </c>
      <c r="E45">
        <f>SUM($C$43:E43)</f>
        <v>0</v>
      </c>
      <c r="F45">
        <f>SUM($C$43:F43)</f>
        <v>0</v>
      </c>
      <c r="G45">
        <f>SUM($C$43:G43)</f>
        <v>0</v>
      </c>
      <c r="H45">
        <f>SUM($C$43:H43)</f>
        <v>0</v>
      </c>
      <c r="I45">
        <f>SUM($C$43:I43)</f>
        <v>0</v>
      </c>
      <c r="J45">
        <f>SUM($C$43:J43)</f>
        <v>0</v>
      </c>
      <c r="K45">
        <f>SUM($C$43:K43)</f>
        <v>0</v>
      </c>
      <c r="L45">
        <f>SUM($C$43:L43)</f>
        <v>0</v>
      </c>
    </row>
    <row r="46" spans="1:12" x14ac:dyDescent="0.3">
      <c r="A46" t="s">
        <v>37</v>
      </c>
      <c r="B46" t="s">
        <v>13</v>
      </c>
      <c r="C46">
        <f>SUM($C$44:C44)</f>
        <v>0</v>
      </c>
      <c r="D46">
        <f>SUM($C$44:D44)</f>
        <v>0</v>
      </c>
      <c r="E46">
        <f>SUM($C$44:E44)</f>
        <v>0</v>
      </c>
      <c r="F46">
        <f>SUM($C$44:F44)</f>
        <v>0</v>
      </c>
      <c r="G46">
        <f>SUM($C$44:G44)</f>
        <v>0</v>
      </c>
      <c r="H46">
        <f>SUM($C$44:H44)</f>
        <v>0</v>
      </c>
      <c r="I46">
        <f>SUM($C$44:I44)</f>
        <v>0</v>
      </c>
      <c r="J46">
        <f>SUM($C$44:J44)</f>
        <v>0</v>
      </c>
      <c r="K46">
        <f>SUM($C$44:K44)</f>
        <v>0</v>
      </c>
      <c r="L46">
        <f>SUM($C$44:L44)</f>
        <v>0</v>
      </c>
    </row>
  </sheetData>
  <mergeCells count="5">
    <mergeCell ref="A7:B7"/>
    <mergeCell ref="A16:L16"/>
    <mergeCell ref="A12:L12"/>
    <mergeCell ref="A29:L29"/>
    <mergeCell ref="A42:L42"/>
  </mergeCells>
  <conditionalFormatting sqref="C1:L1">
    <cfRule type="containsText" dxfId="3" priority="15" operator="containsText" text="navrat">
      <formula>NOT(ISERROR(SEARCH("navrat",C1)))</formula>
    </cfRule>
  </conditionalFormatting>
  <conditionalFormatting sqref="A16:L27">
    <cfRule type="expression" dxfId="2" priority="3">
      <formula>$B$8="NIE"</formula>
    </cfRule>
  </conditionalFormatting>
  <conditionalFormatting sqref="A29:L40">
    <cfRule type="expression" dxfId="1" priority="2">
      <formula>$B$9="nie"</formula>
    </cfRule>
  </conditionalFormatting>
  <conditionalFormatting sqref="A42:L46">
    <cfRule type="expression" dxfId="0" priority="1">
      <formula>$B$10="nie"</formula>
    </cfRule>
  </conditionalFormatting>
  <dataValidations count="1">
    <dataValidation type="list" allowBlank="1" showInputMessage="1" showErrorMessage="1" sqref="B8:B10" xr:uid="{DF6A2204-D03F-4BCE-90CA-044DB5D488B2}">
      <formula1>"ANO,NIE"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a667a-1c4e-4664-a4a1-5a1d087ae666">
      <Terms xmlns="http://schemas.microsoft.com/office/infopath/2007/PartnerControls"/>
    </lcf76f155ced4ddcb4097134ff3c332f>
    <TaxCatchAll xmlns="2516eb94-d7f5-4319-820f-17cebf67546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22B8924BE3BC47A442FB11A3B90D7C" ma:contentTypeVersion="10" ma:contentTypeDescription="Create a new document." ma:contentTypeScope="" ma:versionID="17437e8209be1a79dff9463186ea632c">
  <xsd:schema xmlns:xsd="http://www.w3.org/2001/XMLSchema" xmlns:xs="http://www.w3.org/2001/XMLSchema" xmlns:p="http://schemas.microsoft.com/office/2006/metadata/properties" xmlns:ns2="dc2a667a-1c4e-4664-a4a1-5a1d087ae666" xmlns:ns3="2516eb94-d7f5-4319-820f-17cebf675464" targetNamespace="http://schemas.microsoft.com/office/2006/metadata/properties" ma:root="true" ma:fieldsID="d363a17247f2e68659d91792517ccd12" ns2:_="" ns3:_="">
    <xsd:import namespace="dc2a667a-1c4e-4664-a4a1-5a1d087ae666"/>
    <xsd:import namespace="2516eb94-d7f5-4319-820f-17cebf6754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a667a-1c4e-4664-a4a1-5a1d087ae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67c43d87-ff39-4d00-81f3-324a00379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6eb94-d7f5-4319-820f-17cebf67546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356bcc9-f9e9-45c3-ab27-9df1747ff263}" ma:internalName="TaxCatchAll" ma:showField="CatchAllData" ma:web="2516eb94-d7f5-4319-820f-17cebf6754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650C2E-2F78-46D3-8932-045B0EF35647}">
  <ds:schemaRefs>
    <ds:schemaRef ds:uri="dc2a667a-1c4e-4664-a4a1-5a1d087ae666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2516eb94-d7f5-4319-820f-17cebf675464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F9FB331-65F6-4736-919C-3646180C77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62A8CC-E6F7-4823-9648-787C37D6C1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a667a-1c4e-4664-a4a1-5a1d087ae666"/>
    <ds:schemaRef ds:uri="2516eb94-d7f5-4319-820f-17cebf675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SUMAR</vt:lpstr>
      <vt:lpstr>Kalkulacka_OBMENA IKT</vt:lpstr>
      <vt:lpstr>Kalkulacka_PODPORA_Agendy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Filip Nguyen</cp:lastModifiedBy>
  <cp:revision/>
  <dcterms:created xsi:type="dcterms:W3CDTF">2021-07-29T07:17:45Z</dcterms:created>
  <dcterms:modified xsi:type="dcterms:W3CDTF">2022-10-27T16:49:03Z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0x010100BA22B8924BE3BC47A442FB11A3B90D7C</vt:lpwstr>
  </property>
  <property fmtid="{D5CDD505-2E9C-101B-9397-08002B2CF9AE}" pid="3" name="MediaServiceImageTags">
    <vt:lpwstr/>
  </property>
</Properties>
</file>