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bookViews>
    <workbookView xWindow="0" yWindow="0" windowWidth="28800" windowHeight="12225"/>
  </bookViews>
  <sheets>
    <sheet name="HWaSW_MRaP_Priemer" sheetId="5" r:id="rId1"/>
    <sheet name="HWaSW_MRaP_IW" sheetId="2" r:id="rId2"/>
    <sheet name="HWaSW_MRaP_Aliter" sheetId="3" r:id="rId3"/>
    <sheet name="HWaSW_MRaP_Tempest"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5" l="1"/>
  <c r="I5" i="4"/>
  <c r="I5" i="2"/>
  <c r="E7" i="5"/>
  <c r="E4" i="5"/>
  <c r="E3" i="5"/>
  <c r="H8" i="4"/>
  <c r="H9" i="4" s="1"/>
  <c r="G6" i="3"/>
  <c r="G5" i="3"/>
  <c r="G4" i="3"/>
  <c r="G3" i="3"/>
  <c r="H9" i="2"/>
  <c r="H8" i="2"/>
  <c r="H4" i="2"/>
  <c r="H5" i="2"/>
  <c r="H6" i="2"/>
  <c r="H7" i="2"/>
  <c r="H3" i="2"/>
  <c r="E8" i="5" l="1"/>
  <c r="E9" i="5" s="1"/>
  <c r="G7" i="3"/>
  <c r="G8" i="3" s="1"/>
</calcChain>
</file>

<file path=xl/sharedStrings.xml><?xml version="1.0" encoding="utf-8"?>
<sst xmlns="http://schemas.openxmlformats.org/spreadsheetml/2006/main" count="185" uniqueCount="94">
  <si>
    <t>Popis produktu</t>
  </si>
  <si>
    <t>Minimálne požadované parametre</t>
  </si>
  <si>
    <t>Technologický komponent</t>
  </si>
  <si>
    <t>SW pre kontejnerovú platformu</t>
  </si>
  <si>
    <t>SW pre aplikačnú platformu</t>
  </si>
  <si>
    <t>Poznámka</t>
  </si>
  <si>
    <t>Server architektúra AMD 64 alebo Intel 64 alebo PowerPC 9 64</t>
  </si>
  <si>
    <t>Kontejnerova platforma</t>
  </si>
  <si>
    <t>HW Storage komponenty pre RH Openshift</t>
  </si>
  <si>
    <t xml:space="preserve">HW Server komponenty pre platformu RH Openshift
</t>
  </si>
  <si>
    <t>Procesor min 80 vCPU, Pamäť min 1024 GB RAM, Systémové disky Mirror SSD disks, Dátové disky NVME disks, Sieťové vybavenie min 2x25 GbE, 2 x 16Gb FC</t>
  </si>
  <si>
    <t>RH Enterprise Linux V8.x pre server architektúru a SW na Virtualizáciu pre server platformu</t>
  </si>
  <si>
    <t>Linux OS a Virtualizácia</t>
  </si>
  <si>
    <t>SW OS pre Server Architektúru</t>
  </si>
  <si>
    <t>Externý All-Flash storage  s dostupným CSI driverom s využiteľnou kapacitou min 60TiB</t>
  </si>
  <si>
    <t>All-Flash Storage Arrays pre Kontejnerovú platformu</t>
  </si>
  <si>
    <t>IBM Cloud Pak for Watson AIOps pre Produkčné prostredie</t>
  </si>
  <si>
    <t>Uviesť spôsoby licencovania (napr. Počet nodov manažovaných nodov (VM)  alebo počet používateľov alebo na počet CPU (vCPU)  server platformy, kde bude systém prevádzkovaný...)</t>
  </si>
  <si>
    <t>RH Openshift Container Platform on-Premise DC MV SR</t>
  </si>
  <si>
    <t>min 6, on-Premise DC MV SR</t>
  </si>
  <si>
    <t>Licencne pokrytie SW Aplikacnej Platformy -  on-Premise DC MV SR</t>
  </si>
  <si>
    <t>min 4 VM per server, on-Premise DC MV SR</t>
  </si>
  <si>
    <t>Priklady AIOPS  SW products - on-Premise</t>
  </si>
  <si>
    <t>https://sourceforge.net/software/aiops/</t>
  </si>
  <si>
    <t xml:space="preserve">Platforma pre zber,transformáciu, uloženie, zobrazenie, analýzu, vyhodnotenie (využitím AI)  a riadenie na základe štrukturovaných a neštrukturovaných dát  z logov, metrik a topologie z aplikačného a infraštruktúrneho prostredia DC MV SR </t>
  </si>
  <si>
    <t>min 2, on-Premise DC MV SR</t>
  </si>
  <si>
    <t>Počet ks</t>
  </si>
  <si>
    <t>Cena bez DPH/ ks</t>
  </si>
  <si>
    <t>Cena bez DPH spolu</t>
  </si>
  <si>
    <t>Spolu bez DPH:</t>
  </si>
  <si>
    <t>Špecifikácia</t>
  </si>
  <si>
    <t>Server IBM S922
8-core Power9 processor
1024GB DDR4 Memory
2x1.6TB SSD PCIe4 NVMe
2x2-Port 25/10Gb Adapter
2x PCIe3 16GB FC Adapter</t>
  </si>
  <si>
    <t>IBM FlashSystem 7300
1 zariadenie
14x 7.67TB NVMe Flash Drive
32GB FC 4-port adapter</t>
  </si>
  <si>
    <t>8 VM na server na urovni operacneho
 systemu Do 160 VM na urovni power9
 servera</t>
  </si>
  <si>
    <t>RH Openshift
Zalicencovane cele prostredie</t>
  </si>
  <si>
    <t>IBM Cloud Pak for Watson AIOps</t>
  </si>
  <si>
    <t>Spôsob licencovania: Resource Unit</t>
  </si>
  <si>
    <t>Subsystémy:</t>
  </si>
  <si>
    <t>AI Manager</t>
  </si>
  <si>
    <t>virtual processor core</t>
  </si>
  <si>
    <t>Event Manager</t>
  </si>
  <si>
    <t>počet monitrovaných zariadení</t>
  </si>
  <si>
    <t>Metric Manager</t>
  </si>
  <si>
    <t>Process mining</t>
  </si>
  <si>
    <t>komponent</t>
  </si>
  <si>
    <t>Instana</t>
  </si>
  <si>
    <t>predplatená služba (1 rok)</t>
  </si>
  <si>
    <t>Spolu s DPH:</t>
  </si>
  <si>
    <t>SW OS pre Server Architektúru a kontajnerová platforma</t>
  </si>
  <si>
    <t>Linux OS a Virtualizácia + kontajnerová platforma</t>
  </si>
  <si>
    <t>RH Enterprise Linux V8.x pre server architektúru a SW na Virtualizáciu pre server platformu, RH Openshift Container Platform on-Premise DC MV SR</t>
  </si>
  <si>
    <t>min 4 VM per server, on-Premise DC MV SR
Licencne pokrytie SW Aplikacnej Platformy -  on-Premise DC MV SR</t>
  </si>
  <si>
    <t>Part Description</t>
  </si>
  <si>
    <t>Application Performance Monitoring</t>
  </si>
  <si>
    <t>Spôsob licencovania</t>
  </si>
  <si>
    <t>Pre uvedené komplexné riešeie je jediná licenčná metrika Resource Unit.</t>
  </si>
  <si>
    <t xml:space="preserve">Jednotlivé komponenty sa konvertujú na RU, podľa ktorého sa komplexne vypočíta celková metrika softvérového balíka </t>
  </si>
  <si>
    <t>Pre aplikačný výkonnostný monitoring je poskytnutá predplatná on-line služba. Pre účely celkového výpočtu sa počíta 1 rok.</t>
  </si>
  <si>
    <t>Licencuje sa podľa počtu monitorovaných zariadení, licencia je platná jeden rok.</t>
  </si>
  <si>
    <t xml:space="preserve">V cene je zahrnuté 5-ročné predplatné on-line služby aplication performance monitoringu. </t>
  </si>
  <si>
    <t>Služby, potrebné na realizáciu diela, nie sú zahrnuté v tejto kalkulácii.</t>
  </si>
  <si>
    <t>Part#</t>
  </si>
  <si>
    <t>GOV price</t>
  </si>
  <si>
    <t>#</t>
  </si>
  <si>
    <t>GOV Total price</t>
  </si>
  <si>
    <t>D28T7LL</t>
  </si>
  <si>
    <t>IBM Cloud Pak for Watson AIOps Resource Unit License + SW Subscription and Support 12 Months</t>
  </si>
  <si>
    <t>AI manager</t>
  </si>
  <si>
    <t>3500 - minimum pre large instalaciu</t>
  </si>
  <si>
    <t>Event manager</t>
  </si>
  <si>
    <t>320 managed device (LPARs + physical)</t>
  </si>
  <si>
    <t>Metric manager</t>
  </si>
  <si>
    <t>3 procesy * 28</t>
  </si>
  <si>
    <t>Syntetic transactions</t>
  </si>
  <si>
    <t>Monitoring - synteticke transakcie pre 100 cielovych systemov</t>
  </si>
  <si>
    <t>D29RTLL</t>
  </si>
  <si>
    <t>IBM Observability by Instana Application Performance Monitoring Managed Virtual Server Subscription License (Managed Virtual Server)</t>
  </si>
  <si>
    <t>na 5 rokov</t>
  </si>
  <si>
    <t>Licencie Openshift Container Platform su sucastou Cloud Paku</t>
  </si>
  <si>
    <t>Total</t>
  </si>
  <si>
    <t>Spôsob licencovania:</t>
  </si>
  <si>
    <r>
      <t>Cloud Pak for Watson AIOps</t>
    </r>
    <r>
      <rPr>
        <sz val="11"/>
        <color theme="1"/>
        <rFont val="Calibri"/>
        <family val="2"/>
        <scheme val="minor"/>
      </rPr>
      <t xml:space="preserve"> (skrátene CP4WAIOps) je licenčný balík, ktorý zahŕňa viacero komponentov. Spojenie týchto komponentov pod jednu licenciu zabezpečuje vlastníkovi licencie možnosť flexibilne zamieňať obsiahnuté produkty medzi sebou. Preto existuje pri tomto balíku jediný partnumber a jediná licenčná metrika, ktorou je RU (Resource Unit).</t>
    </r>
  </si>
  <si>
    <t>Tieto RU sa potom v rôznych výmenných kurzoch (ratio) zamieňajú za jednotlivé komponenty a ich licenčné metriky.</t>
  </si>
  <si>
    <t>AI Manager – licencovaný na VPC (virtual processor core) – počet jadier, na ktorých component beží.</t>
  </si>
  <si>
    <t>- Conversion Entitlement Ratio: 1 VPC/100 Resource Units</t>
  </si>
  <si>
    <t>Event Manager – licencovaný na počet zariadení, z ktorých zbiera eventy</t>
  </si>
  <si>
    <t>- Conversion Entitlement Ratio: 1 Managed Device/1 Resource Unit</t>
  </si>
  <si>
    <t>- Conversion Entitlement Ratio: 20 Managed Client Devices/1 Resource Unit</t>
  </si>
  <si>
    <t>Metric Manager – licencovaný na počet zariadení, z ktorých zbiera údaje</t>
  </si>
  <si>
    <t>Process mining – inštalácia komponentu</t>
  </si>
  <si>
    <t>- Conversion Entitlement Ratio: 1 Process Mining Platform / 326 Resource Unit</t>
  </si>
  <si>
    <t>- Obsahuje – 3 Process Mining Processes, 20 Million Events, 1 Analyst User, 3 Business User, 2 Task Mining Agents</t>
  </si>
  <si>
    <r>
      <t>Instana</t>
    </r>
    <r>
      <rPr>
        <sz val="11"/>
        <color theme="1"/>
        <rFont val="Calibri"/>
        <family val="2"/>
        <scheme val="minor"/>
      </rPr>
      <t xml:space="preserve"> – Licencuje sa podľa počtu monitorovaných zariadení</t>
    </r>
  </si>
  <si>
    <t>- Licencia je typu subscription – platná na 1 rok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</si>
</sst>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1"/>
      <color rgb="FFFF0000"/>
      <name val="Calibri"/>
      <family val="2"/>
      <charset val="238"/>
      <scheme val="minor"/>
    </font>
    <font>
      <sz val="11"/>
      <color theme="1"/>
      <name val="Calibri"/>
      <family val="2"/>
      <scheme val="minor"/>
    </font>
    <font>
      <b/>
      <sz val="11"/>
      <color theme="1"/>
      <name val="Calibri"/>
      <family val="2"/>
      <scheme val="minor"/>
    </font>
    <font>
      <sz val="1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53">
    <xf numFmtId="0" fontId="0" fillId="0" borderId="0" xfId="0"/>
    <xf numFmtId="0" fontId="0" fillId="0" borderId="1" xfId="0" applyBorder="1"/>
    <xf numFmtId="0" fontId="0" fillId="0" borderId="0" xfId="0" applyAlignment="1">
      <alignment wrapText="1"/>
    </xf>
    <xf numFmtId="0" fontId="0" fillId="0" borderId="1" xfId="0" applyBorder="1" applyAlignment="1">
      <alignment vertical="top" wrapText="1"/>
    </xf>
    <xf numFmtId="0" fontId="0" fillId="0" borderId="1" xfId="0" applyBorder="1" applyAlignment="1">
      <alignment horizontal="left" vertical="top"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0" fillId="0" borderId="1" xfId="0" applyBorder="1" applyAlignment="1">
      <alignment wrapText="1"/>
    </xf>
    <xf numFmtId="0" fontId="0" fillId="0" borderId="1" xfId="0" applyBorder="1" applyAlignment="1">
      <alignment horizontal="center" vertical="center"/>
    </xf>
    <xf numFmtId="0" fontId="4" fillId="3" borderId="1" xfId="0" applyFont="1" applyFill="1" applyBorder="1" applyAlignment="1">
      <alignment vertical="center"/>
    </xf>
    <xf numFmtId="0" fontId="0" fillId="3" borderId="1" xfId="0" applyFill="1" applyBorder="1"/>
    <xf numFmtId="0" fontId="0" fillId="0" borderId="1" xfId="0" applyBorder="1" applyAlignment="1">
      <alignment vertical="center"/>
    </xf>
    <xf numFmtId="0" fontId="4" fillId="0" borderId="1" xfId="0" applyFont="1" applyBorder="1" applyAlignment="1">
      <alignment vertical="center"/>
    </xf>
    <xf numFmtId="164" fontId="4" fillId="0" borderId="1" xfId="0" applyNumberFormat="1" applyFont="1" applyBorder="1" applyAlignment="1">
      <alignment horizontal="center" vertical="center"/>
    </xf>
    <xf numFmtId="164" fontId="0" fillId="0" borderId="1" xfId="0" applyNumberFormat="1" applyBorder="1" applyAlignment="1">
      <alignment vertical="center"/>
    </xf>
    <xf numFmtId="0" fontId="1" fillId="0" borderId="1" xfId="0" applyFont="1" applyBorder="1" applyAlignment="1">
      <alignment wrapText="1"/>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wrapText="1"/>
    </xf>
    <xf numFmtId="0" fontId="0" fillId="0" borderId="0" xfId="0"/>
    <xf numFmtId="0" fontId="0" fillId="0" borderId="1" xfId="0" applyBorder="1"/>
    <xf numFmtId="0" fontId="0" fillId="0" borderId="0" xfId="0" applyAlignment="1">
      <alignment wrapText="1"/>
    </xf>
    <xf numFmtId="0" fontId="0" fillId="0" borderId="1" xfId="0" applyBorder="1" applyAlignment="1">
      <alignment vertical="top" wrapText="1"/>
    </xf>
    <xf numFmtId="0" fontId="0" fillId="0" borderId="1" xfId="0" applyBorder="1" applyAlignment="1">
      <alignment horizontal="left" vertical="top"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3" fontId="4" fillId="0" borderId="1" xfId="0" applyNumberFormat="1" applyFont="1" applyBorder="1"/>
    <xf numFmtId="0" fontId="0" fillId="0" borderId="0" xfId="0" applyAlignment="1"/>
    <xf numFmtId="3" fontId="5" fillId="0" borderId="0" xfId="0" applyNumberFormat="1" applyFont="1"/>
    <xf numFmtId="0" fontId="0" fillId="0" borderId="5" xfId="0" applyBorder="1"/>
    <xf numFmtId="0" fontId="0" fillId="0" borderId="6" xfId="0" applyBorder="1"/>
    <xf numFmtId="0" fontId="0" fillId="0" borderId="8" xfId="0" applyBorder="1"/>
    <xf numFmtId="0" fontId="0" fillId="0" borderId="0" xfId="0" applyAlignment="1">
      <alignment horizontal="left"/>
    </xf>
    <xf numFmtId="0" fontId="6" fillId="0" borderId="0" xfId="0" applyFont="1"/>
    <xf numFmtId="1" fontId="3" fillId="0" borderId="0" xfId="0" applyNumberFormat="1" applyFont="1"/>
    <xf numFmtId="0" fontId="3" fillId="0" borderId="0" xfId="0" applyFont="1"/>
    <xf numFmtId="0" fontId="4" fillId="0" borderId="0" xfId="0" applyFont="1" applyAlignment="1">
      <alignment vertical="center"/>
    </xf>
    <xf numFmtId="0" fontId="5" fillId="0" borderId="0" xfId="0" applyFont="1" applyAlignment="1">
      <alignment vertical="center"/>
    </xf>
    <xf numFmtId="4" fontId="4" fillId="0" borderId="1" xfId="0" applyNumberFormat="1" applyFont="1" applyBorder="1"/>
    <xf numFmtId="4" fontId="1" fillId="0" borderId="1" xfId="0" applyNumberFormat="1" applyFont="1" applyBorder="1"/>
    <xf numFmtId="4" fontId="0" fillId="0" borderId="0" xfId="0" applyNumberFormat="1"/>
    <xf numFmtId="4" fontId="0" fillId="0" borderId="7" xfId="0" applyNumberFormat="1" applyBorder="1"/>
    <xf numFmtId="4" fontId="0" fillId="0" borderId="9" xfId="0" applyNumberFormat="1" applyBorder="1"/>
    <xf numFmtId="4" fontId="3" fillId="0" borderId="9" xfId="0" applyNumberFormat="1" applyFont="1" applyBorder="1"/>
    <xf numFmtId="0" fontId="0" fillId="0" borderId="6" xfId="0" applyBorder="1" applyAlignment="1">
      <alignment horizontal="right"/>
    </xf>
    <xf numFmtId="0" fontId="0" fillId="0" borderId="12" xfId="0" applyBorder="1" applyAlignment="1">
      <alignment horizontal="center"/>
    </xf>
    <xf numFmtId="164" fontId="0" fillId="0" borderId="12" xfId="0" applyNumberFormat="1" applyBorder="1" applyAlignment="1">
      <alignment horizontal="center"/>
    </xf>
    <xf numFmtId="4" fontId="0" fillId="0" borderId="12" xfId="0" applyNumberFormat="1" applyBorder="1" applyAlignment="1">
      <alignment horizontal="center"/>
    </xf>
    <xf numFmtId="164" fontId="0" fillId="0" borderId="10" xfId="0" applyNumberFormat="1" applyBorder="1" applyAlignment="1">
      <alignment horizontal="right" vertical="center"/>
    </xf>
    <xf numFmtId="164" fontId="0" fillId="0" borderId="11" xfId="0" applyNumberFormat="1" applyBorder="1" applyAlignment="1">
      <alignment horizontal="right"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tabSelected="1" workbookViewId="0">
      <selection activeCell="B12" sqref="B12"/>
    </sheetView>
  </sheetViews>
  <sheetFormatPr defaultRowHeight="15" x14ac:dyDescent="0.25"/>
  <cols>
    <col min="1" max="1" width="30" style="2" customWidth="1"/>
    <col min="2" max="2" width="53" style="2" customWidth="1"/>
    <col min="3" max="3" width="47.140625" style="2" customWidth="1"/>
    <col min="4" max="4" width="41.140625" style="2" customWidth="1"/>
    <col min="5" max="5" width="24.140625" customWidth="1"/>
  </cols>
  <sheetData>
    <row r="2" spans="1:5" ht="15.75" x14ac:dyDescent="0.25">
      <c r="A2" s="5" t="s">
        <v>2</v>
      </c>
      <c r="B2" s="6" t="s">
        <v>0</v>
      </c>
      <c r="C2" s="5" t="s">
        <v>1</v>
      </c>
      <c r="D2" s="5" t="s">
        <v>5</v>
      </c>
      <c r="E2" s="5" t="s">
        <v>28</v>
      </c>
    </row>
    <row r="3" spans="1:5" ht="32.25" customHeight="1" x14ac:dyDescent="0.25">
      <c r="A3" s="3" t="s">
        <v>9</v>
      </c>
      <c r="B3" s="3" t="s">
        <v>6</v>
      </c>
      <c r="C3" s="3" t="s">
        <v>10</v>
      </c>
      <c r="D3" s="4" t="s">
        <v>19</v>
      </c>
      <c r="E3" s="17">
        <f>(HWaSW_MRaP_IW!H3+HWaSW_MRaP_Aliter!G3+HWaSW_MRaP_Priemer!H3)/3</f>
        <v>519638.89999999997</v>
      </c>
    </row>
    <row r="4" spans="1:5" ht="30" x14ac:dyDescent="0.25">
      <c r="A4" s="3" t="s">
        <v>8</v>
      </c>
      <c r="B4" s="3" t="s">
        <v>15</v>
      </c>
      <c r="C4" s="3" t="s">
        <v>14</v>
      </c>
      <c r="D4" s="4" t="s">
        <v>25</v>
      </c>
      <c r="E4" s="17">
        <f>(HWaSW_MRaP_IW!H4+HWaSW_MRaP_Aliter!G4+HWaSW_MRaP_Tempest!H4)/3</f>
        <v>262847.78000000003</v>
      </c>
    </row>
    <row r="5" spans="1:5" ht="30" x14ac:dyDescent="0.25">
      <c r="A5" s="3" t="s">
        <v>13</v>
      </c>
      <c r="B5" s="3" t="s">
        <v>12</v>
      </c>
      <c r="C5" s="3" t="s">
        <v>11</v>
      </c>
      <c r="D5" s="4" t="s">
        <v>21</v>
      </c>
      <c r="E5" s="51">
        <f>(HWaSW_MRaP_IW!I5+HWaSW_MRaP_Aliter!G5+HWaSW_MRaP_Tempest!I5)/3</f>
        <v>325851.11333333334</v>
      </c>
    </row>
    <row r="6" spans="1:5" ht="30" x14ac:dyDescent="0.25">
      <c r="A6" s="3" t="s">
        <v>3</v>
      </c>
      <c r="B6" s="3" t="s">
        <v>7</v>
      </c>
      <c r="C6" s="3" t="s">
        <v>18</v>
      </c>
      <c r="D6" s="3" t="s">
        <v>20</v>
      </c>
      <c r="E6" s="52"/>
    </row>
    <row r="7" spans="1:5" ht="75" x14ac:dyDescent="0.25">
      <c r="A7" s="3" t="s">
        <v>4</v>
      </c>
      <c r="B7" s="3" t="s">
        <v>24</v>
      </c>
      <c r="C7" s="3" t="s">
        <v>16</v>
      </c>
      <c r="D7" s="3" t="s">
        <v>17</v>
      </c>
      <c r="E7" s="17">
        <f>(HWaSW_MRaP_IW!H7+HWaSW_MRaP_Aliter!G6+HWaSW_MRaP_Tempest!H7)/3</f>
        <v>860036.93</v>
      </c>
    </row>
    <row r="8" spans="1:5" x14ac:dyDescent="0.25">
      <c r="A8" s="7" t="s">
        <v>29</v>
      </c>
      <c r="B8" s="8"/>
      <c r="C8" s="8"/>
      <c r="D8" s="8"/>
      <c r="E8" s="17">
        <f>SUM(E3:E7)</f>
        <v>1968374.7233333332</v>
      </c>
    </row>
    <row r="9" spans="1:5" x14ac:dyDescent="0.25">
      <c r="A9" s="7" t="s">
        <v>47</v>
      </c>
      <c r="B9" s="8"/>
      <c r="C9" s="8"/>
      <c r="D9" s="8"/>
      <c r="E9" s="17">
        <f>1.2*E8</f>
        <v>2362049.6679999996</v>
      </c>
    </row>
    <row r="10" spans="1:5" ht="30" x14ac:dyDescent="0.25">
      <c r="A10" s="2" t="s">
        <v>22</v>
      </c>
      <c r="B10" s="2" t="s">
        <v>23</v>
      </c>
    </row>
  </sheetData>
  <mergeCells count="3">
    <mergeCell ref="A8:D8"/>
    <mergeCell ref="A9:D9"/>
    <mergeCell ref="E5: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workbookViewId="0">
      <selection activeCell="I7" sqref="I7"/>
    </sheetView>
  </sheetViews>
  <sheetFormatPr defaultRowHeight="15" x14ac:dyDescent="0.25"/>
  <cols>
    <col min="1" max="1" width="30" style="2" customWidth="1"/>
    <col min="2" max="2" width="42.140625" style="2" customWidth="1"/>
    <col min="3" max="3" width="47.140625" style="2" customWidth="1"/>
    <col min="4" max="4" width="32.7109375" style="2" customWidth="1"/>
    <col min="5" max="5" width="34.42578125" customWidth="1"/>
    <col min="7" max="7" width="20" customWidth="1"/>
    <col min="8" max="8" width="24.140625" customWidth="1"/>
    <col min="9" max="9" width="19.85546875" customWidth="1"/>
  </cols>
  <sheetData>
    <row r="2" spans="1:9" ht="15.75" x14ac:dyDescent="0.25">
      <c r="A2" s="5" t="s">
        <v>2</v>
      </c>
      <c r="B2" s="6" t="s">
        <v>0</v>
      </c>
      <c r="C2" s="5" t="s">
        <v>1</v>
      </c>
      <c r="D2" s="5" t="s">
        <v>5</v>
      </c>
      <c r="E2" s="5" t="s">
        <v>30</v>
      </c>
      <c r="F2" s="6" t="s">
        <v>26</v>
      </c>
      <c r="G2" s="5" t="s">
        <v>27</v>
      </c>
      <c r="H2" s="5" t="s">
        <v>28</v>
      </c>
    </row>
    <row r="3" spans="1:9" ht="32.25" customHeight="1" x14ac:dyDescent="0.25">
      <c r="A3" s="3" t="s">
        <v>9</v>
      </c>
      <c r="B3" s="3" t="s">
        <v>6</v>
      </c>
      <c r="C3" s="3" t="s">
        <v>10</v>
      </c>
      <c r="D3" s="4" t="s">
        <v>19</v>
      </c>
      <c r="E3" s="10" t="s">
        <v>31</v>
      </c>
      <c r="F3" s="11">
        <v>6</v>
      </c>
      <c r="G3" s="16">
        <v>130000</v>
      </c>
      <c r="H3" s="17">
        <f>F3*G3</f>
        <v>780000</v>
      </c>
    </row>
    <row r="4" spans="1:9" ht="60" x14ac:dyDescent="0.25">
      <c r="A4" s="3" t="s">
        <v>8</v>
      </c>
      <c r="B4" s="3" t="s">
        <v>15</v>
      </c>
      <c r="C4" s="3" t="s">
        <v>14</v>
      </c>
      <c r="D4" s="4" t="s">
        <v>25</v>
      </c>
      <c r="E4" s="10" t="s">
        <v>32</v>
      </c>
      <c r="F4" s="11">
        <v>2</v>
      </c>
      <c r="G4" s="16">
        <v>132500</v>
      </c>
      <c r="H4" s="17">
        <f t="shared" ref="H4:H7" si="0">F4*G4</f>
        <v>265000</v>
      </c>
    </row>
    <row r="5" spans="1:9" ht="75" x14ac:dyDescent="0.25">
      <c r="A5" s="3" t="s">
        <v>13</v>
      </c>
      <c r="B5" s="3" t="s">
        <v>12</v>
      </c>
      <c r="C5" s="3" t="s">
        <v>11</v>
      </c>
      <c r="D5" s="4" t="s">
        <v>21</v>
      </c>
      <c r="E5" s="10" t="s">
        <v>33</v>
      </c>
      <c r="F5" s="11">
        <v>1</v>
      </c>
      <c r="G5" s="16">
        <v>42000</v>
      </c>
      <c r="H5" s="17">
        <f t="shared" si="0"/>
        <v>42000</v>
      </c>
      <c r="I5" s="49">
        <f>H5+H6</f>
        <v>362000</v>
      </c>
    </row>
    <row r="6" spans="1:9" ht="30" x14ac:dyDescent="0.25">
      <c r="A6" s="3" t="s">
        <v>3</v>
      </c>
      <c r="B6" s="3" t="s">
        <v>7</v>
      </c>
      <c r="C6" s="3" t="s">
        <v>18</v>
      </c>
      <c r="D6" s="3" t="s">
        <v>20</v>
      </c>
      <c r="E6" s="10" t="s">
        <v>34</v>
      </c>
      <c r="F6" s="11">
        <v>1</v>
      </c>
      <c r="G6" s="16">
        <v>320000</v>
      </c>
      <c r="H6" s="17">
        <f t="shared" si="0"/>
        <v>320000</v>
      </c>
      <c r="I6" s="48"/>
    </row>
    <row r="7" spans="1:9" ht="90" x14ac:dyDescent="0.25">
      <c r="A7" s="3" t="s">
        <v>4</v>
      </c>
      <c r="B7" s="3" t="s">
        <v>24</v>
      </c>
      <c r="C7" s="3" t="s">
        <v>16</v>
      </c>
      <c r="D7" s="3" t="s">
        <v>17</v>
      </c>
      <c r="E7" s="3" t="s">
        <v>35</v>
      </c>
      <c r="F7" s="11">
        <v>1</v>
      </c>
      <c r="G7" s="16">
        <v>850000</v>
      </c>
      <c r="H7" s="17">
        <f t="shared" si="0"/>
        <v>850000</v>
      </c>
    </row>
    <row r="8" spans="1:9" x14ac:dyDescent="0.25">
      <c r="A8" s="7" t="s">
        <v>29</v>
      </c>
      <c r="B8" s="8"/>
      <c r="C8" s="8"/>
      <c r="D8" s="8"/>
      <c r="E8" s="8"/>
      <c r="F8" s="9"/>
      <c r="G8" s="1"/>
      <c r="H8" s="17">
        <f>SUM(H3:H7)</f>
        <v>2257000</v>
      </c>
    </row>
    <row r="9" spans="1:9" x14ac:dyDescent="0.25">
      <c r="A9" s="7" t="s">
        <v>47</v>
      </c>
      <c r="B9" s="8"/>
      <c r="C9" s="8"/>
      <c r="D9" s="8"/>
      <c r="E9" s="8"/>
      <c r="F9" s="9"/>
      <c r="G9" s="1"/>
      <c r="H9" s="17">
        <f>1.2*H8</f>
        <v>2708400</v>
      </c>
    </row>
    <row r="10" spans="1:9" ht="30" x14ac:dyDescent="0.25">
      <c r="A10" s="2" t="s">
        <v>22</v>
      </c>
      <c r="B10" s="2" t="s">
        <v>23</v>
      </c>
    </row>
    <row r="13" spans="1:9" x14ac:dyDescent="0.25">
      <c r="A13" s="12" t="s">
        <v>36</v>
      </c>
      <c r="B13" s="13"/>
    </row>
    <row r="14" spans="1:9" x14ac:dyDescent="0.25">
      <c r="A14" s="14" t="s">
        <v>37</v>
      </c>
      <c r="B14" s="1"/>
    </row>
    <row r="15" spans="1:9" x14ac:dyDescent="0.25">
      <c r="A15" s="15" t="s">
        <v>38</v>
      </c>
      <c r="B15" s="1" t="s">
        <v>39</v>
      </c>
    </row>
    <row r="16" spans="1:9" x14ac:dyDescent="0.25">
      <c r="A16" s="15" t="s">
        <v>40</v>
      </c>
      <c r="B16" s="1" t="s">
        <v>41</v>
      </c>
    </row>
    <row r="17" spans="1:2" x14ac:dyDescent="0.25">
      <c r="A17" s="15" t="s">
        <v>42</v>
      </c>
      <c r="B17" s="1" t="s">
        <v>41</v>
      </c>
    </row>
    <row r="18" spans="1:2" x14ac:dyDescent="0.25">
      <c r="A18" s="15" t="s">
        <v>43</v>
      </c>
      <c r="B18" s="15" t="s">
        <v>44</v>
      </c>
    </row>
    <row r="19" spans="1:2" x14ac:dyDescent="0.25">
      <c r="A19" s="15" t="s">
        <v>45</v>
      </c>
      <c r="B19" s="15" t="s">
        <v>46</v>
      </c>
    </row>
  </sheetData>
  <mergeCells count="3">
    <mergeCell ref="A8:F8"/>
    <mergeCell ref="A9:F9"/>
    <mergeCell ref="I5:I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workbookViewId="0">
      <selection activeCell="A23" sqref="A23"/>
    </sheetView>
  </sheetViews>
  <sheetFormatPr defaultRowHeight="15" x14ac:dyDescent="0.25"/>
  <cols>
    <col min="1" max="1" width="32.5703125" style="2" customWidth="1"/>
    <col min="2" max="2" width="53" style="2" customWidth="1"/>
    <col min="3" max="3" width="47.140625" style="2" customWidth="1"/>
    <col min="4" max="4" width="41.140625" style="2" customWidth="1"/>
    <col min="6" max="6" width="20" customWidth="1"/>
    <col min="7" max="7" width="24.140625" customWidth="1"/>
  </cols>
  <sheetData>
    <row r="2" spans="1:7" ht="15.75" x14ac:dyDescent="0.25">
      <c r="A2" s="5" t="s">
        <v>2</v>
      </c>
      <c r="B2" s="6" t="s">
        <v>0</v>
      </c>
      <c r="C2" s="5" t="s">
        <v>1</v>
      </c>
      <c r="D2" s="5" t="s">
        <v>5</v>
      </c>
      <c r="E2" s="6" t="s">
        <v>26</v>
      </c>
      <c r="F2" s="5" t="s">
        <v>27</v>
      </c>
      <c r="G2" s="5" t="s">
        <v>28</v>
      </c>
    </row>
    <row r="3" spans="1:7" ht="32.25" customHeight="1" x14ac:dyDescent="0.25">
      <c r="A3" s="3" t="s">
        <v>9</v>
      </c>
      <c r="B3" s="3" t="s">
        <v>6</v>
      </c>
      <c r="C3" s="3" t="s">
        <v>10</v>
      </c>
      <c r="D3" s="4" t="s">
        <v>19</v>
      </c>
      <c r="E3" s="11">
        <v>6</v>
      </c>
      <c r="F3" s="16">
        <v>129819.45</v>
      </c>
      <c r="G3" s="17">
        <f>E3*F3</f>
        <v>778916.7</v>
      </c>
    </row>
    <row r="4" spans="1:7" ht="30" x14ac:dyDescent="0.25">
      <c r="A4" s="3" t="s">
        <v>8</v>
      </c>
      <c r="B4" s="3" t="s">
        <v>15</v>
      </c>
      <c r="C4" s="3" t="s">
        <v>14</v>
      </c>
      <c r="D4" s="4" t="s">
        <v>25</v>
      </c>
      <c r="E4" s="11">
        <v>2</v>
      </c>
      <c r="F4" s="16">
        <v>143911.67000000001</v>
      </c>
      <c r="G4" s="17">
        <f t="shared" ref="G4:G6" si="0">E4*F4</f>
        <v>287823.34000000003</v>
      </c>
    </row>
    <row r="5" spans="1:7" ht="60" x14ac:dyDescent="0.25">
      <c r="A5" s="3" t="s">
        <v>48</v>
      </c>
      <c r="B5" s="3" t="s">
        <v>49</v>
      </c>
      <c r="C5" s="3" t="s">
        <v>50</v>
      </c>
      <c r="D5" s="4" t="s">
        <v>51</v>
      </c>
      <c r="E5" s="11">
        <v>1</v>
      </c>
      <c r="F5" s="16">
        <v>309493.34000000003</v>
      </c>
      <c r="G5" s="17">
        <f t="shared" si="0"/>
        <v>309493.34000000003</v>
      </c>
    </row>
    <row r="6" spans="1:7" ht="75" x14ac:dyDescent="0.25">
      <c r="A6" s="3" t="s">
        <v>4</v>
      </c>
      <c r="B6" s="3" t="s">
        <v>24</v>
      </c>
      <c r="C6" s="3" t="s">
        <v>16</v>
      </c>
      <c r="D6" s="3" t="s">
        <v>17</v>
      </c>
      <c r="E6" s="11">
        <v>1</v>
      </c>
      <c r="F6" s="16">
        <v>928756.67</v>
      </c>
      <c r="G6" s="17">
        <f t="shared" si="0"/>
        <v>928756.67</v>
      </c>
    </row>
    <row r="7" spans="1:7" x14ac:dyDescent="0.25">
      <c r="A7" s="7" t="s">
        <v>29</v>
      </c>
      <c r="B7" s="8"/>
      <c r="C7" s="8"/>
      <c r="D7" s="8"/>
      <c r="E7" s="9"/>
      <c r="F7" s="1"/>
      <c r="G7" s="17">
        <f>SUM(G3:G6)</f>
        <v>2304990.0500000003</v>
      </c>
    </row>
    <row r="8" spans="1:7" x14ac:dyDescent="0.25">
      <c r="A8" s="7" t="s">
        <v>47</v>
      </c>
      <c r="B8" s="8"/>
      <c r="C8" s="8"/>
      <c r="D8" s="8"/>
      <c r="E8" s="9"/>
      <c r="F8" s="1"/>
      <c r="G8" s="17">
        <f>1.2*G7</f>
        <v>2765988.06</v>
      </c>
    </row>
    <row r="9" spans="1:7" ht="30" x14ac:dyDescent="0.25">
      <c r="A9" s="2" t="s">
        <v>22</v>
      </c>
      <c r="B9" s="2" t="s">
        <v>23</v>
      </c>
    </row>
    <row r="11" spans="1:7" x14ac:dyDescent="0.25">
      <c r="A11" s="18" t="s">
        <v>52</v>
      </c>
      <c r="B11" s="10"/>
    </row>
    <row r="12" spans="1:7" x14ac:dyDescent="0.25">
      <c r="A12" s="10" t="s">
        <v>35</v>
      </c>
      <c r="B12" s="10">
        <v>5000</v>
      </c>
    </row>
    <row r="13" spans="1:7" ht="30" x14ac:dyDescent="0.25">
      <c r="A13" s="10" t="s">
        <v>53</v>
      </c>
      <c r="B13" s="10">
        <v>50</v>
      </c>
    </row>
    <row r="15" spans="1:7" x14ac:dyDescent="0.25">
      <c r="A15" s="21" t="s">
        <v>54</v>
      </c>
    </row>
    <row r="16" spans="1:7" x14ac:dyDescent="0.25">
      <c r="A16" s="19" t="s">
        <v>55</v>
      </c>
      <c r="B16" s="19"/>
    </row>
    <row r="17" spans="1:4" ht="15" customHeight="1" x14ac:dyDescent="0.25">
      <c r="A17" s="19" t="s">
        <v>56</v>
      </c>
      <c r="B17" s="19"/>
      <c r="C17" s="19"/>
      <c r="D17" s="20"/>
    </row>
    <row r="18" spans="1:4" x14ac:dyDescent="0.25">
      <c r="A18" s="19" t="s">
        <v>57</v>
      </c>
      <c r="B18" s="19"/>
      <c r="C18" s="19"/>
    </row>
    <row r="19" spans="1:4" x14ac:dyDescent="0.25">
      <c r="A19" s="19" t="s">
        <v>58</v>
      </c>
      <c r="B19" s="19"/>
    </row>
    <row r="20" spans="1:4" x14ac:dyDescent="0.25">
      <c r="A20" s="19"/>
      <c r="B20" s="19"/>
    </row>
    <row r="21" spans="1:4" x14ac:dyDescent="0.25">
      <c r="A21" s="19"/>
      <c r="B21" s="19"/>
    </row>
  </sheetData>
  <mergeCells count="8">
    <mergeCell ref="A20:B20"/>
    <mergeCell ref="A21:B21"/>
    <mergeCell ref="A17:C17"/>
    <mergeCell ref="A18:C18"/>
    <mergeCell ref="A7:E7"/>
    <mergeCell ref="A8:E8"/>
    <mergeCell ref="A16:B16"/>
    <mergeCell ref="A19:B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workbookViewId="0">
      <selection activeCell="I5" sqref="I5:I6"/>
    </sheetView>
  </sheetViews>
  <sheetFormatPr defaultRowHeight="15" x14ac:dyDescent="0.25"/>
  <cols>
    <col min="1" max="1" width="30" style="2" customWidth="1"/>
    <col min="2" max="2" width="53" style="2" customWidth="1"/>
    <col min="3" max="3" width="47.140625" style="2" customWidth="1"/>
    <col min="4" max="4" width="41.140625" style="2" customWidth="1"/>
    <col min="5" max="5" width="21" customWidth="1"/>
    <col min="7" max="7" width="20" customWidth="1"/>
    <col min="8" max="8" width="24.140625" customWidth="1"/>
    <col min="9" max="9" width="19.7109375" customWidth="1"/>
  </cols>
  <sheetData>
    <row r="2" spans="1:10" ht="15.75" x14ac:dyDescent="0.25">
      <c r="A2" s="27" t="s">
        <v>2</v>
      </c>
      <c r="B2" s="28" t="s">
        <v>0</v>
      </c>
      <c r="C2" s="27" t="s">
        <v>1</v>
      </c>
      <c r="D2" s="27" t="s">
        <v>5</v>
      </c>
      <c r="E2" s="27" t="s">
        <v>30</v>
      </c>
      <c r="F2" s="28" t="s">
        <v>26</v>
      </c>
      <c r="G2" s="27" t="s">
        <v>27</v>
      </c>
      <c r="H2" s="27" t="s">
        <v>28</v>
      </c>
      <c r="I2" s="22"/>
      <c r="J2" s="22"/>
    </row>
    <row r="3" spans="1:10" ht="32.25" customHeight="1" x14ac:dyDescent="0.25">
      <c r="A3" s="25" t="s">
        <v>9</v>
      </c>
      <c r="B3" s="25" t="s">
        <v>6</v>
      </c>
      <c r="C3" s="25" t="s">
        <v>10</v>
      </c>
      <c r="D3" s="26" t="s">
        <v>19</v>
      </c>
      <c r="E3" s="23"/>
      <c r="F3" s="23"/>
      <c r="G3" s="29"/>
      <c r="H3" s="41">
        <v>659269</v>
      </c>
      <c r="I3" s="22"/>
      <c r="J3" s="22"/>
    </row>
    <row r="4" spans="1:10" ht="30" x14ac:dyDescent="0.25">
      <c r="A4" s="25" t="s">
        <v>8</v>
      </c>
      <c r="B4" s="25" t="s">
        <v>15</v>
      </c>
      <c r="C4" s="25" t="s">
        <v>14</v>
      </c>
      <c r="D4" s="26" t="s">
        <v>25</v>
      </c>
      <c r="E4" s="23"/>
      <c r="F4" s="23"/>
      <c r="G4" s="29"/>
      <c r="H4" s="41">
        <v>235720</v>
      </c>
      <c r="I4" s="22"/>
      <c r="J4" s="22"/>
    </row>
    <row r="5" spans="1:10" ht="30" x14ac:dyDescent="0.25">
      <c r="A5" s="25" t="s">
        <v>13</v>
      </c>
      <c r="B5" s="25" t="s">
        <v>12</v>
      </c>
      <c r="C5" s="25" t="s">
        <v>11</v>
      </c>
      <c r="D5" s="26" t="s">
        <v>21</v>
      </c>
      <c r="E5" s="23"/>
      <c r="F5" s="23"/>
      <c r="G5" s="29"/>
      <c r="H5" s="41">
        <v>25000</v>
      </c>
      <c r="I5" s="50">
        <f>H6+H5</f>
        <v>306060</v>
      </c>
      <c r="J5" s="22"/>
    </row>
    <row r="6" spans="1:10" ht="30" x14ac:dyDescent="0.25">
      <c r="A6" s="25" t="s">
        <v>3</v>
      </c>
      <c r="B6" s="25" t="s">
        <v>7</v>
      </c>
      <c r="C6" s="25" t="s">
        <v>18</v>
      </c>
      <c r="D6" s="25" t="s">
        <v>20</v>
      </c>
      <c r="E6" s="23"/>
      <c r="F6" s="23"/>
      <c r="G6" s="29"/>
      <c r="H6" s="41">
        <v>281060</v>
      </c>
      <c r="I6" s="48"/>
      <c r="J6" s="22"/>
    </row>
    <row r="7" spans="1:10" ht="75" x14ac:dyDescent="0.25">
      <c r="A7" s="25" t="s">
        <v>4</v>
      </c>
      <c r="B7" s="25" t="s">
        <v>24</v>
      </c>
      <c r="C7" s="25" t="s">
        <v>16</v>
      </c>
      <c r="D7" s="25" t="s">
        <v>17</v>
      </c>
      <c r="E7" s="23"/>
      <c r="F7" s="23"/>
      <c r="G7" s="29"/>
      <c r="H7" s="41">
        <v>801354.12</v>
      </c>
      <c r="I7" s="22" t="s">
        <v>59</v>
      </c>
      <c r="J7" s="22"/>
    </row>
    <row r="8" spans="1:10" x14ac:dyDescent="0.25">
      <c r="A8" s="7" t="s">
        <v>29</v>
      </c>
      <c r="B8" s="8"/>
      <c r="C8" s="8"/>
      <c r="D8" s="8"/>
      <c r="E8" s="8"/>
      <c r="F8" s="9"/>
      <c r="G8" s="23"/>
      <c r="H8" s="42">
        <f>SUM(H3:H7)</f>
        <v>2002403.12</v>
      </c>
      <c r="I8" s="22"/>
      <c r="J8" s="22"/>
    </row>
    <row r="9" spans="1:10" s="22" customFormat="1" x14ac:dyDescent="0.25">
      <c r="A9" s="7" t="s">
        <v>47</v>
      </c>
      <c r="B9" s="8"/>
      <c r="C9" s="8"/>
      <c r="D9" s="8"/>
      <c r="E9" s="8"/>
      <c r="F9" s="9"/>
      <c r="G9" s="23"/>
      <c r="H9" s="42">
        <f>H8*1.2</f>
        <v>2402883.7439999999</v>
      </c>
    </row>
    <row r="10" spans="1:10" x14ac:dyDescent="0.25">
      <c r="A10" s="22"/>
      <c r="B10" s="22"/>
      <c r="C10" s="22"/>
      <c r="D10" s="22"/>
      <c r="E10" s="22"/>
      <c r="F10" s="22"/>
      <c r="G10" s="22"/>
      <c r="H10" s="43"/>
      <c r="I10" s="22"/>
      <c r="J10" s="22"/>
    </row>
    <row r="11" spans="1:10" ht="30" x14ac:dyDescent="0.25">
      <c r="A11" s="24" t="s">
        <v>22</v>
      </c>
      <c r="B11" s="24" t="s">
        <v>23</v>
      </c>
      <c r="C11" s="22"/>
      <c r="D11" s="22"/>
      <c r="E11" s="22"/>
      <c r="F11" s="22"/>
      <c r="G11" s="22"/>
      <c r="H11" s="43"/>
      <c r="I11" s="22"/>
      <c r="J11" s="22"/>
    </row>
    <row r="12" spans="1:10" x14ac:dyDescent="0.25">
      <c r="A12" s="22" t="s">
        <v>60</v>
      </c>
      <c r="B12" s="22"/>
      <c r="C12" s="30"/>
      <c r="D12" s="22"/>
      <c r="E12" s="31"/>
      <c r="F12" s="22"/>
      <c r="G12" s="22"/>
      <c r="H12" s="43"/>
      <c r="I12" s="22"/>
      <c r="J12" s="22"/>
    </row>
    <row r="13" spans="1:10" ht="15.75" thickBot="1" x14ac:dyDescent="0.3">
      <c r="A13" s="22"/>
      <c r="B13" s="22"/>
      <c r="C13" s="30"/>
      <c r="D13" s="22"/>
      <c r="E13" s="22"/>
      <c r="F13" s="22"/>
      <c r="G13" s="22"/>
      <c r="H13" s="43"/>
      <c r="I13" s="22"/>
      <c r="J13" s="22"/>
    </row>
    <row r="14" spans="1:10" ht="15.75" thickBot="1" x14ac:dyDescent="0.3">
      <c r="A14" s="22"/>
      <c r="B14" s="32" t="s">
        <v>61</v>
      </c>
      <c r="C14" s="33" t="s">
        <v>52</v>
      </c>
      <c r="D14" s="33"/>
      <c r="E14" s="33" t="s">
        <v>62</v>
      </c>
      <c r="F14" s="33" t="s">
        <v>63</v>
      </c>
      <c r="G14" s="47"/>
      <c r="H14" s="44" t="s">
        <v>64</v>
      </c>
      <c r="I14" s="22"/>
      <c r="J14" s="22"/>
    </row>
    <row r="15" spans="1:10" x14ac:dyDescent="0.25">
      <c r="A15" s="22"/>
      <c r="B15" s="34" t="s">
        <v>65</v>
      </c>
      <c r="C15" s="22" t="s">
        <v>66</v>
      </c>
      <c r="D15" s="22"/>
      <c r="E15" s="22">
        <v>139.82</v>
      </c>
      <c r="F15" s="22">
        <v>4566</v>
      </c>
      <c r="G15" s="22"/>
      <c r="H15" s="45">
        <v>638418.12</v>
      </c>
      <c r="I15" s="22"/>
      <c r="J15" s="35"/>
    </row>
    <row r="16" spans="1:10" x14ac:dyDescent="0.25">
      <c r="A16" s="22"/>
      <c r="B16" s="34"/>
      <c r="C16" s="22" t="s">
        <v>67</v>
      </c>
      <c r="D16" s="22"/>
      <c r="E16" s="22"/>
      <c r="F16" s="22">
        <v>3500</v>
      </c>
      <c r="G16" s="22"/>
      <c r="H16" s="45">
        <v>0</v>
      </c>
      <c r="I16" s="22"/>
      <c r="J16" s="22" t="s">
        <v>68</v>
      </c>
    </row>
    <row r="17" spans="1:10" x14ac:dyDescent="0.25">
      <c r="A17" s="22"/>
      <c r="B17" s="34"/>
      <c r="C17" s="22" t="s">
        <v>69</v>
      </c>
      <c r="D17" s="22"/>
      <c r="E17" s="22"/>
      <c r="F17" s="22">
        <v>320</v>
      </c>
      <c r="G17" s="22"/>
      <c r="H17" s="45">
        <v>0</v>
      </c>
      <c r="I17" s="22"/>
      <c r="J17" s="22" t="s">
        <v>70</v>
      </c>
    </row>
    <row r="18" spans="1:10" x14ac:dyDescent="0.25">
      <c r="A18" s="22"/>
      <c r="B18" s="34"/>
      <c r="C18" s="22" t="s">
        <v>71</v>
      </c>
      <c r="D18" s="22"/>
      <c r="E18" s="22"/>
      <c r="F18" s="22">
        <v>320</v>
      </c>
      <c r="G18" s="22"/>
      <c r="H18" s="45">
        <v>0</v>
      </c>
      <c r="I18" s="22"/>
      <c r="J18" s="22" t="s">
        <v>70</v>
      </c>
    </row>
    <row r="19" spans="1:10" x14ac:dyDescent="0.25">
      <c r="A19" s="22"/>
      <c r="B19" s="34"/>
      <c r="C19" s="22" t="s">
        <v>43</v>
      </c>
      <c r="D19" s="22"/>
      <c r="E19" s="22"/>
      <c r="F19" s="22">
        <v>326</v>
      </c>
      <c r="G19" s="22"/>
      <c r="H19" s="45">
        <v>0</v>
      </c>
      <c r="I19" s="22"/>
      <c r="J19" s="22" t="s">
        <v>72</v>
      </c>
    </row>
    <row r="20" spans="1:10" x14ac:dyDescent="0.25">
      <c r="A20" s="22"/>
      <c r="B20" s="34"/>
      <c r="C20" s="22" t="s">
        <v>73</v>
      </c>
      <c r="D20" s="22"/>
      <c r="E20" s="22"/>
      <c r="F20" s="22">
        <v>100</v>
      </c>
      <c r="G20" s="22"/>
      <c r="H20" s="45">
        <v>0</v>
      </c>
      <c r="I20" s="22"/>
      <c r="J20" s="22" t="s">
        <v>74</v>
      </c>
    </row>
    <row r="21" spans="1:10" ht="45" x14ac:dyDescent="0.25">
      <c r="A21" s="22"/>
      <c r="B21" s="34" t="s">
        <v>75</v>
      </c>
      <c r="C21" s="24" t="s">
        <v>76</v>
      </c>
      <c r="D21" s="36"/>
      <c r="E21" s="36">
        <v>90.52</v>
      </c>
      <c r="F21" s="22">
        <v>30</v>
      </c>
      <c r="G21" s="37"/>
      <c r="H21" s="46">
        <v>162936</v>
      </c>
      <c r="I21" s="22"/>
      <c r="J21" s="38" t="s">
        <v>77</v>
      </c>
    </row>
    <row r="22" spans="1:10" ht="15.75" thickBot="1" x14ac:dyDescent="0.3">
      <c r="A22" s="22"/>
      <c r="B22" s="34"/>
      <c r="C22" s="22" t="s">
        <v>78</v>
      </c>
      <c r="D22" s="36"/>
      <c r="E22" s="36"/>
      <c r="F22" s="22"/>
      <c r="G22" s="38"/>
      <c r="H22" s="46"/>
      <c r="I22" s="22"/>
      <c r="J22" s="38"/>
    </row>
    <row r="23" spans="1:10" ht="15.75" thickBot="1" x14ac:dyDescent="0.3">
      <c r="A23" s="22"/>
      <c r="B23" s="32" t="s">
        <v>79</v>
      </c>
      <c r="C23" s="33"/>
      <c r="D23" s="33"/>
      <c r="E23" s="33"/>
      <c r="F23" s="33"/>
      <c r="G23" s="33"/>
      <c r="H23" s="44">
        <v>801354.12</v>
      </c>
      <c r="I23" s="22"/>
      <c r="J23" s="22"/>
    </row>
    <row r="24" spans="1:10" x14ac:dyDescent="0.25">
      <c r="A24" s="22"/>
      <c r="B24" s="22"/>
      <c r="C24" s="22"/>
      <c r="D24" s="22"/>
      <c r="E24" s="22"/>
      <c r="F24" s="22"/>
      <c r="G24" s="22"/>
      <c r="H24" s="22"/>
      <c r="I24" s="22"/>
      <c r="J24" s="22"/>
    </row>
    <row r="25" spans="1:10" x14ac:dyDescent="0.25">
      <c r="A25" s="22"/>
      <c r="B25" s="22"/>
      <c r="C25" s="22"/>
      <c r="D25" s="22"/>
      <c r="E25" s="22"/>
      <c r="F25" s="22"/>
      <c r="G25" s="22"/>
      <c r="H25" s="22"/>
      <c r="I25" s="22"/>
      <c r="J25" s="22"/>
    </row>
    <row r="26" spans="1:10" x14ac:dyDescent="0.25">
      <c r="A26" s="22"/>
      <c r="B26" s="39" t="s">
        <v>80</v>
      </c>
      <c r="C26" s="22"/>
      <c r="D26" s="22"/>
      <c r="E26" s="22"/>
      <c r="F26" s="22"/>
      <c r="G26" s="22"/>
      <c r="H26" s="22"/>
      <c r="I26" s="22"/>
      <c r="J26" s="22"/>
    </row>
    <row r="27" spans="1:10" x14ac:dyDescent="0.25">
      <c r="A27" s="22"/>
      <c r="B27" s="40" t="s">
        <v>81</v>
      </c>
      <c r="C27" s="22"/>
      <c r="D27" s="22"/>
      <c r="E27" s="22"/>
      <c r="F27" s="22"/>
      <c r="G27" s="22"/>
      <c r="H27" s="22"/>
      <c r="I27" s="22"/>
      <c r="J27" s="22"/>
    </row>
    <row r="28" spans="1:10" x14ac:dyDescent="0.25">
      <c r="A28" s="22"/>
      <c r="B28" s="39" t="s">
        <v>82</v>
      </c>
      <c r="C28" s="22"/>
      <c r="D28" s="22"/>
      <c r="E28" s="22"/>
      <c r="F28" s="22"/>
      <c r="G28" s="22"/>
      <c r="H28" s="22"/>
      <c r="I28" s="22"/>
      <c r="J28" s="22"/>
    </row>
    <row r="29" spans="1:10" x14ac:dyDescent="0.25">
      <c r="A29" s="22"/>
      <c r="B29" s="39" t="s">
        <v>83</v>
      </c>
      <c r="C29" s="22"/>
      <c r="D29" s="22"/>
      <c r="E29" s="22"/>
      <c r="F29" s="22"/>
      <c r="G29" s="22"/>
      <c r="H29" s="22"/>
      <c r="I29" s="22"/>
      <c r="J29" s="22"/>
    </row>
    <row r="30" spans="1:10" x14ac:dyDescent="0.25">
      <c r="A30" s="22"/>
      <c r="B30" s="39" t="s">
        <v>84</v>
      </c>
      <c r="C30" s="22"/>
      <c r="D30" s="22"/>
      <c r="E30" s="22"/>
      <c r="F30" s="22"/>
      <c r="G30" s="22"/>
      <c r="H30" s="22"/>
      <c r="I30" s="22"/>
      <c r="J30" s="22"/>
    </row>
    <row r="31" spans="1:10" x14ac:dyDescent="0.25">
      <c r="A31" s="22"/>
      <c r="B31" s="39" t="s">
        <v>85</v>
      </c>
      <c r="C31" s="22"/>
      <c r="D31" s="22"/>
      <c r="E31" s="22"/>
      <c r="F31" s="22"/>
      <c r="G31" s="22"/>
      <c r="H31" s="22"/>
      <c r="I31" s="22"/>
      <c r="J31" s="22"/>
    </row>
    <row r="32" spans="1:10" x14ac:dyDescent="0.25">
      <c r="A32" s="22"/>
      <c r="B32" s="39" t="s">
        <v>86</v>
      </c>
      <c r="C32" s="22"/>
      <c r="D32" s="22"/>
      <c r="E32" s="22"/>
      <c r="F32" s="22"/>
      <c r="G32" s="22"/>
      <c r="H32" s="22"/>
      <c r="I32" s="22"/>
      <c r="J32" s="22"/>
    </row>
    <row r="33" spans="1:10" x14ac:dyDescent="0.25">
      <c r="A33" s="22"/>
      <c r="B33" s="39" t="s">
        <v>87</v>
      </c>
      <c r="C33" s="22"/>
      <c r="D33" s="22"/>
      <c r="E33" s="22"/>
      <c r="F33" s="22"/>
      <c r="G33" s="22"/>
      <c r="H33" s="22"/>
      <c r="I33" s="22"/>
      <c r="J33" s="22"/>
    </row>
    <row r="34" spans="1:10" x14ac:dyDescent="0.25">
      <c r="A34" s="22"/>
      <c r="B34" s="39" t="s">
        <v>88</v>
      </c>
      <c r="C34" s="22"/>
      <c r="D34" s="22"/>
    </row>
    <row r="35" spans="1:10" x14ac:dyDescent="0.25">
      <c r="A35" s="22"/>
      <c r="B35" s="39" t="s">
        <v>86</v>
      </c>
      <c r="C35" s="22"/>
      <c r="D35" s="22"/>
    </row>
    <row r="36" spans="1:10" x14ac:dyDescent="0.25">
      <c r="A36" s="22"/>
      <c r="B36" s="39" t="s">
        <v>87</v>
      </c>
      <c r="C36" s="22"/>
      <c r="D36" s="22"/>
    </row>
    <row r="37" spans="1:10" x14ac:dyDescent="0.25">
      <c r="A37" s="22"/>
      <c r="B37" s="39" t="s">
        <v>89</v>
      </c>
      <c r="C37" s="22"/>
      <c r="D37" s="22"/>
    </row>
    <row r="38" spans="1:10" x14ac:dyDescent="0.25">
      <c r="A38" s="22"/>
      <c r="B38" s="39" t="s">
        <v>90</v>
      </c>
      <c r="C38" s="22"/>
      <c r="D38" s="22"/>
    </row>
    <row r="39" spans="1:10" x14ac:dyDescent="0.25">
      <c r="A39" s="22"/>
      <c r="B39" s="39" t="s">
        <v>91</v>
      </c>
      <c r="C39" s="22"/>
      <c r="D39" s="22"/>
    </row>
    <row r="40" spans="1:10" x14ac:dyDescent="0.25">
      <c r="A40" s="22"/>
      <c r="B40" s="39"/>
      <c r="C40" s="22"/>
      <c r="D40" s="22"/>
    </row>
    <row r="41" spans="1:10" x14ac:dyDescent="0.25">
      <c r="A41" s="22"/>
      <c r="B41" s="40" t="s">
        <v>92</v>
      </c>
      <c r="C41" s="22"/>
      <c r="D41" s="22"/>
    </row>
    <row r="42" spans="1:10" x14ac:dyDescent="0.25">
      <c r="A42" s="22"/>
      <c r="B42" s="39" t="s">
        <v>93</v>
      </c>
      <c r="C42" s="22"/>
      <c r="D42" s="22"/>
    </row>
    <row r="43" spans="1:10" x14ac:dyDescent="0.25">
      <c r="A43" s="22"/>
      <c r="B43" s="22"/>
      <c r="C43" s="22"/>
      <c r="D43" s="22"/>
    </row>
  </sheetData>
  <mergeCells count="3">
    <mergeCell ref="A9:F9"/>
    <mergeCell ref="A8:F8"/>
    <mergeCell ref="I5: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HWaSW_MRaP_Priemer</vt:lpstr>
      <vt:lpstr>HWaSW_MRaP_IW</vt:lpstr>
      <vt:lpstr>HWaSW_MRaP_Aliter</vt:lpstr>
      <vt:lpstr>HWaSW_MRaP_Tempest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2022-04-07T08:30:20Z</dcterms:created>
  <dcterms:modified xsi:type="dcterms:W3CDTF">2022-05-10T13:14:41Z</dcterms:modified>
</cp:coreProperties>
</file>